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updateLinks="never" codeName="DieseArbeitsmappe" defaultThemeVersion="124226"/>
  <mc:AlternateContent xmlns:mc="http://schemas.openxmlformats.org/markup-compatibility/2006">
    <mc:Choice Requires="x15">
      <x15ac:absPath xmlns:x15ac="http://schemas.microsoft.com/office/spreadsheetml/2010/11/ac" url="R:\Daten\SAX\Grundbildung\QV\FF\Prüfungsbogen\2018\Französisch\Gesperrt\"/>
    </mc:Choice>
  </mc:AlternateContent>
  <bookViews>
    <workbookView xWindow="0" yWindow="0" windowWidth="17976" windowHeight="6132" tabRatio="890" xr2:uid="{00000000-000D-0000-FFFF-FFFF00000000}"/>
  </bookViews>
  <sheets>
    <sheet name="titre 1a " sheetId="1" r:id="rId1"/>
    <sheet name="titre 1b" sheetId="31" r:id="rId2"/>
    <sheet name="notes 1a" sheetId="25" r:id="rId3"/>
    <sheet name="notes 1b" sheetId="27" r:id="rId4"/>
    <sheet name="notes 2a" sheetId="26" r:id="rId5"/>
    <sheet name="notes 2b" sheetId="30" r:id="rId6"/>
    <sheet name="notes détail" sheetId="2" r:id="rId7"/>
    <sheet name="veau" sheetId="5" r:id="rId8"/>
    <sheet name="boeuf" sheetId="6" r:id="rId9"/>
    <sheet name="porc" sheetId="7" r:id="rId10"/>
    <sheet name="saucisses à rôtir" sheetId="8" r:id="rId11"/>
    <sheet name="cervelas" sheetId="10" r:id="rId12"/>
    <sheet name="chair cuite 1" sheetId="9" r:id="rId13"/>
    <sheet name="chair cuite 2" sheetId="11" r:id="rId14"/>
    <sheet name="saucisses crues 1" sheetId="12" r:id="rId15"/>
    <sheet name="saucisses crues 2" sheetId="15" r:id="rId16"/>
    <sheet name="salaisons" sheetId="20" r:id="rId17"/>
    <sheet name="stockage" sheetId="24" r:id="rId18"/>
    <sheet name="abattoir veau" sheetId="17" r:id="rId19"/>
    <sheet name="abattoir gros bétail" sheetId="18" r:id="rId20"/>
    <sheet name="abattoir porc" sheetId="19" r:id="rId21"/>
    <sheet name="hygiène" sheetId="23" r:id="rId22"/>
    <sheet name="sécurité+protection+machines" sheetId="21" r:id="rId23"/>
    <sheet name="Tabelle1" sheetId="29" state="hidden" r:id="rId24"/>
  </sheets>
  <definedNames>
    <definedName name="Print_Area" localSheetId="9">porc!$A$1:$L$28</definedName>
    <definedName name="Print_Area" localSheetId="14">'saucisses crues 1'!$A$1:$L$29</definedName>
    <definedName name="Print_Area" localSheetId="7">veau!$A$1:$L$29</definedName>
  </definedNames>
  <calcPr calcId="171027"/>
</workbook>
</file>

<file path=xl/calcChain.xml><?xml version="1.0" encoding="utf-8"?>
<calcChain xmlns="http://schemas.openxmlformats.org/spreadsheetml/2006/main">
  <c r="B4" i="31" l="1"/>
  <c r="B3" i="31"/>
  <c r="B14" i="2" l="1"/>
  <c r="B13" i="2"/>
  <c r="B12" i="2"/>
  <c r="B11" i="2"/>
  <c r="B10" i="2"/>
  <c r="B9" i="2"/>
  <c r="H4" i="21" l="1"/>
  <c r="H5" i="21"/>
  <c r="H6" i="21"/>
  <c r="H7" i="21"/>
  <c r="H8" i="21"/>
  <c r="H9" i="21"/>
  <c r="H10" i="21"/>
  <c r="H11" i="21"/>
  <c r="H12" i="21"/>
  <c r="H13" i="21"/>
  <c r="H14" i="21"/>
  <c r="H28" i="21" l="1"/>
  <c r="H18" i="19" l="1"/>
  <c r="H19" i="18"/>
  <c r="H18" i="17"/>
  <c r="H21" i="15"/>
  <c r="H21" i="12"/>
  <c r="H23" i="10"/>
  <c r="H21" i="8"/>
  <c r="H17" i="6"/>
  <c r="H17" i="5"/>
  <c r="H13" i="19" l="1"/>
  <c r="H9" i="19"/>
  <c r="H10" i="18"/>
  <c r="H9" i="18"/>
  <c r="H10" i="17"/>
  <c r="H9" i="17"/>
  <c r="H15" i="15"/>
  <c r="H8" i="15"/>
  <c r="H15" i="12"/>
  <c r="H8" i="12"/>
  <c r="H11" i="11"/>
  <c r="H9" i="11"/>
  <c r="H14" i="11"/>
  <c r="H13" i="11"/>
  <c r="H12" i="11"/>
  <c r="H12" i="9"/>
  <c r="H14" i="9"/>
  <c r="H13" i="9"/>
  <c r="H11" i="9"/>
  <c r="H9" i="9"/>
  <c r="H17" i="10"/>
  <c r="H9" i="10"/>
  <c r="H15" i="8"/>
  <c r="H8" i="8"/>
  <c r="H13" i="7"/>
  <c r="H12" i="7"/>
  <c r="H11" i="7"/>
  <c r="H19" i="11" l="1"/>
  <c r="H19" i="9"/>
  <c r="H13" i="6"/>
  <c r="H11" i="6"/>
  <c r="H13" i="5"/>
  <c r="H11" i="5"/>
  <c r="H10" i="15" l="1"/>
  <c r="H10" i="12"/>
  <c r="F28" i="27" l="1"/>
  <c r="F29" i="27" s="1"/>
  <c r="H29" i="27" s="1"/>
  <c r="F27" i="27"/>
  <c r="F26" i="27"/>
  <c r="D28" i="30"/>
  <c r="F28" i="30" s="1"/>
  <c r="F29" i="30" s="1"/>
  <c r="H29" i="30" s="1"/>
  <c r="D27" i="30"/>
  <c r="F27" i="30" s="1"/>
  <c r="D19" i="30"/>
  <c r="F19" i="30" s="1"/>
  <c r="D18" i="30"/>
  <c r="F18" i="30" s="1"/>
  <c r="D17" i="30"/>
  <c r="F17" i="30" s="1"/>
  <c r="D16" i="30"/>
  <c r="F16" i="30" s="1"/>
  <c r="D15" i="30"/>
  <c r="F15" i="30" s="1"/>
  <c r="H29" i="21"/>
  <c r="H27" i="21"/>
  <c r="H26" i="21"/>
  <c r="H25" i="21"/>
  <c r="H24" i="21"/>
  <c r="H21" i="21"/>
  <c r="H25" i="24"/>
  <c r="I26" i="24" s="1"/>
  <c r="F16" i="2" s="1"/>
  <c r="H18" i="20"/>
  <c r="I19" i="20" s="1"/>
  <c r="F15" i="2" s="1"/>
  <c r="H17" i="7"/>
  <c r="F20" i="30" l="1"/>
  <c r="F15" i="27"/>
  <c r="H20" i="21" l="1"/>
  <c r="H22" i="21"/>
  <c r="H23" i="21"/>
  <c r="H15" i="21"/>
  <c r="H18" i="21" s="1"/>
  <c r="H16" i="21"/>
  <c r="H5" i="23"/>
  <c r="A27" i="26"/>
  <c r="F1" i="30"/>
  <c r="F1" i="27"/>
  <c r="H20" i="30"/>
  <c r="F16" i="27"/>
  <c r="F17" i="27"/>
  <c r="F18" i="27"/>
  <c r="F19" i="27"/>
  <c r="C12" i="25"/>
  <c r="E3" i="2"/>
  <c r="D3" i="2"/>
  <c r="K16" i="2"/>
  <c r="K15" i="2"/>
  <c r="I20" i="9"/>
  <c r="J25" i="6"/>
  <c r="H9" i="23"/>
  <c r="H8" i="23"/>
  <c r="H17" i="23"/>
  <c r="H16" i="23"/>
  <c r="H15" i="23"/>
  <c r="H14" i="23"/>
  <c r="H13" i="23"/>
  <c r="H12" i="23"/>
  <c r="H11" i="23"/>
  <c r="H10" i="23"/>
  <c r="H7" i="23"/>
  <c r="H6" i="23"/>
  <c r="H12" i="19"/>
  <c r="H11" i="19"/>
  <c r="H10" i="19"/>
  <c r="H14" i="18"/>
  <c r="H13" i="18"/>
  <c r="H12" i="18"/>
  <c r="H11" i="18"/>
  <c r="H13" i="17"/>
  <c r="H12" i="17"/>
  <c r="H11" i="17"/>
  <c r="H14" i="15"/>
  <c r="H20" i="15" s="1"/>
  <c r="I22" i="15" s="1"/>
  <c r="H14" i="12"/>
  <c r="H16" i="10"/>
  <c r="H11" i="10"/>
  <c r="H14" i="8"/>
  <c r="H10" i="8"/>
  <c r="H10" i="7"/>
  <c r="H9" i="7"/>
  <c r="H12" i="6"/>
  <c r="H10" i="6"/>
  <c r="H9" i="6"/>
  <c r="H12" i="5"/>
  <c r="H10" i="5"/>
  <c r="H9" i="5"/>
  <c r="C15" i="26"/>
  <c r="C12" i="26"/>
  <c r="G3" i="26"/>
  <c r="G1" i="26"/>
  <c r="C15" i="25"/>
  <c r="G3" i="25"/>
  <c r="G1" i="25"/>
  <c r="F20" i="27" l="1"/>
  <c r="H20" i="27" s="1"/>
  <c r="D26" i="27" s="1"/>
  <c r="F11" i="2"/>
  <c r="K11" i="2" s="1"/>
  <c r="H31" i="21"/>
  <c r="H19" i="23"/>
  <c r="I20" i="23" s="1"/>
  <c r="I29" i="2" s="1"/>
  <c r="D26" i="30"/>
  <c r="F26" i="30" s="1"/>
  <c r="H17" i="19"/>
  <c r="I19" i="19" s="1"/>
  <c r="H18" i="18"/>
  <c r="H20" i="8"/>
  <c r="I22" i="8" s="1"/>
  <c r="H17" i="17"/>
  <c r="I19" i="17" s="1"/>
  <c r="F22" i="2" s="1"/>
  <c r="H20" i="12"/>
  <c r="I22" i="12" s="1"/>
  <c r="H16" i="7"/>
  <c r="I18" i="7" s="1"/>
  <c r="H16" i="6"/>
  <c r="I18" i="6" s="1"/>
  <c r="H16" i="5"/>
  <c r="I18" i="5" s="1"/>
  <c r="F6" i="2" s="1"/>
  <c r="H22" i="10"/>
  <c r="I24" i="10" s="1"/>
  <c r="I20" i="11"/>
  <c r="F14" i="2"/>
  <c r="J26" i="6"/>
  <c r="F24" i="2" l="1"/>
  <c r="K24" i="2" s="1"/>
  <c r="F7" i="2"/>
  <c r="K7" i="2" s="1"/>
  <c r="F13" i="2"/>
  <c r="K13" i="2" s="1"/>
  <c r="F10" i="2"/>
  <c r="F9" i="2"/>
  <c r="K9" i="2" s="1"/>
  <c r="F8" i="2"/>
  <c r="K8" i="2" s="1"/>
  <c r="F12" i="2"/>
  <c r="K12" i="2" s="1"/>
  <c r="K14" i="2"/>
  <c r="H33" i="21"/>
  <c r="I34" i="21" s="1"/>
  <c r="I30" i="2" s="1"/>
  <c r="K6" i="2"/>
  <c r="K22" i="2"/>
  <c r="I20" i="18"/>
  <c r="F23" i="2" s="1"/>
  <c r="G25" i="2" s="1"/>
  <c r="H26" i="2" l="1"/>
  <c r="I27" i="2" s="1"/>
  <c r="I19" i="2"/>
  <c r="I33" i="2" s="1"/>
  <c r="K10" i="2"/>
  <c r="G17" i="2"/>
  <c r="H18" i="2" s="1"/>
  <c r="K23" i="2"/>
  <c r="D9" i="30"/>
  <c r="F9" i="30" s="1"/>
  <c r="D9" i="27"/>
  <c r="F9" i="27" s="1"/>
  <c r="J34" i="2" l="1"/>
  <c r="D8" i="30"/>
  <c r="F8" i="30" s="1"/>
  <c r="D10" i="30"/>
  <c r="F10" i="30" s="1"/>
  <c r="D10" i="27"/>
  <c r="F10" i="27" s="1"/>
  <c r="D7" i="27"/>
  <c r="F7" i="27" s="1"/>
  <c r="D7" i="30"/>
  <c r="F7" i="30" s="1"/>
  <c r="D8" i="27" l="1"/>
  <c r="F8" i="27" s="1"/>
  <c r="F11" i="27" s="1"/>
  <c r="H11" i="27" s="1"/>
  <c r="D25" i="27" s="1"/>
  <c r="F25" i="27" s="1"/>
  <c r="F11" i="30"/>
  <c r="H11" i="30" s="1"/>
  <c r="D25" i="30" s="1"/>
  <c r="F25" i="30" s="1"/>
</calcChain>
</file>

<file path=xl/sharedStrings.xml><?xml version="1.0" encoding="utf-8"?>
<sst xmlns="http://schemas.openxmlformats.org/spreadsheetml/2006/main" count="1095" uniqueCount="484">
  <si>
    <t>1.1.1</t>
  </si>
  <si>
    <t>1.1.2</t>
  </si>
  <si>
    <t>1.1.3</t>
  </si>
  <si>
    <t>1.1.4</t>
  </si>
  <si>
    <t>1.1.5</t>
  </si>
  <si>
    <t>x 3 =</t>
  </si>
  <si>
    <t>1.2</t>
  </si>
  <si>
    <t>1.2.1</t>
  </si>
  <si>
    <t>1.2.2</t>
  </si>
  <si>
    <t>1.2.3</t>
  </si>
  <si>
    <t>1.2.4</t>
  </si>
  <si>
    <t>1.2.5</t>
  </si>
  <si>
    <t>1.3</t>
  </si>
  <si>
    <t>1.3.1</t>
  </si>
  <si>
    <t>1.3.2</t>
  </si>
  <si>
    <t>1.3.3</t>
  </si>
  <si>
    <t>1.3.4</t>
  </si>
  <si>
    <t>1.3.5</t>
  </si>
  <si>
    <t>1.3.6</t>
  </si>
  <si>
    <t>1</t>
  </si>
  <si>
    <t>1.4</t>
  </si>
  <si>
    <t>1.4.1</t>
  </si>
  <si>
    <t>1.4.2</t>
  </si>
  <si>
    <t>1.4.3</t>
  </si>
  <si>
    <t>1.4.4</t>
  </si>
  <si>
    <t>1.4.5</t>
  </si>
  <si>
    <t>1.5</t>
  </si>
  <si>
    <t>1.5.1</t>
  </si>
  <si>
    <t>1.5.2</t>
  </si>
  <si>
    <t>1.5.3</t>
  </si>
  <si>
    <t>1.5.4</t>
  </si>
  <si>
    <t>1.5.5</t>
  </si>
  <si>
    <t>1.6</t>
  </si>
  <si>
    <t>1.6.1</t>
  </si>
  <si>
    <t>1.6.2</t>
  </si>
  <si>
    <t>1.6.3</t>
  </si>
  <si>
    <t>1.6.4</t>
  </si>
  <si>
    <t>1.6.6</t>
  </si>
  <si>
    <t>1.7</t>
  </si>
  <si>
    <t>1.7.1</t>
  </si>
  <si>
    <t>1.7.2</t>
  </si>
  <si>
    <t>1.7.3</t>
  </si>
  <si>
    <t>1.7.4</t>
  </si>
  <si>
    <t>1.7.6</t>
  </si>
  <si>
    <t>1.8</t>
  </si>
  <si>
    <t>1.8.1</t>
  </si>
  <si>
    <t>x 2 =</t>
  </si>
  <si>
    <t>1.8.3</t>
  </si>
  <si>
    <t>1.8.4</t>
  </si>
  <si>
    <t>1.8.5</t>
  </si>
  <si>
    <t>1.8.6</t>
  </si>
  <si>
    <t>1.9</t>
  </si>
  <si>
    <t>1.1.6</t>
  </si>
  <si>
    <t>1.2.6</t>
  </si>
  <si>
    <t>1.3.7</t>
  </si>
  <si>
    <t>1.4.6</t>
  </si>
  <si>
    <t>1.4.7</t>
  </si>
  <si>
    <t>1.5.6</t>
  </si>
  <si>
    <t>1.5.7</t>
  </si>
  <si>
    <t>1.6.7</t>
  </si>
  <si>
    <t>1.6.8</t>
  </si>
  <si>
    <t>1.7.7</t>
  </si>
  <si>
    <t>1.7.8</t>
  </si>
  <si>
    <t>2</t>
  </si>
  <si>
    <t>2.1</t>
  </si>
  <si>
    <t>2.1.1</t>
  </si>
  <si>
    <t>2.1.2</t>
  </si>
  <si>
    <t>2.1.3</t>
  </si>
  <si>
    <t>2.1.4</t>
  </si>
  <si>
    <t>2.1.5</t>
  </si>
  <si>
    <t>2.1.6</t>
  </si>
  <si>
    <t>2.1.7</t>
  </si>
  <si>
    <t>2.1.8</t>
  </si>
  <si>
    <t>2.2</t>
  </si>
  <si>
    <t>2.2.1</t>
  </si>
  <si>
    <t>2.2.2</t>
  </si>
  <si>
    <t>2.2.3</t>
  </si>
  <si>
    <t>2.2.4</t>
  </si>
  <si>
    <t>2.2.5</t>
  </si>
  <si>
    <t>2.2.6</t>
  </si>
  <si>
    <t>2.2.7</t>
  </si>
  <si>
    <t>2.2.8</t>
  </si>
  <si>
    <t>2.2.9</t>
  </si>
  <si>
    <t>2.3</t>
  </si>
  <si>
    <t>2.3.1</t>
  </si>
  <si>
    <t>2.3.2</t>
  </si>
  <si>
    <t>2.3.3</t>
  </si>
  <si>
    <t>2.3.4</t>
  </si>
  <si>
    <t>2.3.5</t>
  </si>
  <si>
    <t>2.3.6</t>
  </si>
  <si>
    <t>2.3.7</t>
  </si>
  <si>
    <t>2.3.8</t>
  </si>
  <si>
    <t>1.9.1</t>
  </si>
  <si>
    <t>1.9.2</t>
  </si>
  <si>
    <t>1.9.3</t>
  </si>
  <si>
    <t>1.9.4</t>
  </si>
  <si>
    <t>1.9.5</t>
  </si>
  <si>
    <t>1.9.6</t>
  </si>
  <si>
    <t>1.9.7</t>
  </si>
  <si>
    <t>1.8.7</t>
  </si>
  <si>
    <t>1.10</t>
  </si>
  <si>
    <t>1.10.1</t>
  </si>
  <si>
    <t>1.10.2</t>
  </si>
  <si>
    <t>1.10.3</t>
  </si>
  <si>
    <t>1.10.4</t>
  </si>
  <si>
    <t>1.10.5</t>
  </si>
  <si>
    <t>1.10.6</t>
  </si>
  <si>
    <t>1.10.7</t>
  </si>
  <si>
    <t>1.10.8</t>
  </si>
  <si>
    <t>2.</t>
  </si>
  <si>
    <t>1.</t>
  </si>
  <si>
    <t>1.8.2</t>
  </si>
  <si>
    <t>1.1.7</t>
  </si>
  <si>
    <t>1.2.7</t>
  </si>
  <si>
    <t>1.6.5</t>
  </si>
  <si>
    <t>1.7.5</t>
  </si>
  <si>
    <t>3.</t>
  </si>
  <si>
    <t>4.</t>
  </si>
  <si>
    <t>5.</t>
  </si>
  <si>
    <t>1.11</t>
  </si>
  <si>
    <t>1.11.1</t>
  </si>
  <si>
    <t>1.11.2</t>
  </si>
  <si>
    <t>1.11.3</t>
  </si>
  <si>
    <t>1.11.4</t>
  </si>
  <si>
    <t>1.11.5</t>
  </si>
  <si>
    <t>1.11.6</t>
  </si>
  <si>
    <t>1.11.7</t>
  </si>
  <si>
    <t>1.11.8</t>
  </si>
  <si>
    <t>1.11.9</t>
  </si>
  <si>
    <t>1.11.10</t>
  </si>
  <si>
    <t>Fleischfachfrau EFZ / Fleischfachmann EFZ</t>
  </si>
  <si>
    <t>Prüfungsdatum / 
Date d'examen / 
Data dell'esame:</t>
  </si>
  <si>
    <t>Bouchère-charcutière CFC / Boucher-charcutier CFC</t>
  </si>
  <si>
    <t>Macellaia-salumiere AFC / Macellaio-salumiere AFC</t>
  </si>
  <si>
    <t>Nummer / 
Nombre / Numero:</t>
  </si>
  <si>
    <t>Notenformular für das Qualifikationsverfahren /</t>
  </si>
  <si>
    <t>Feuille des notes de la procédure de qualification / Tabella note delle procedure di qualificazione</t>
  </si>
  <si>
    <t xml:space="preserve">Gemäss der Verordnung über die berufliche Grundbildung vom 22.08.2007 / Ordonnances sur la formation professionnelle initiale 22.08.2007 / 
Ordinanze sulla formazione professionale di base 22.08.2007 </t>
  </si>
  <si>
    <t>Personalien der Kandidatin, des Kandidaten / Données personnelles de l'apprenti, -e / Dati personali dell'apprendista</t>
  </si>
  <si>
    <t>Familienname und Vorname / 
Nom et prénom / Cognome e nome:</t>
  </si>
  <si>
    <t>Genaue Wohnadresse / 
Adresse précise / Domicilio:</t>
  </si>
  <si>
    <t>Prüfungsaufgaben / Travaux d'examen / Lavori d'esame:</t>
  </si>
  <si>
    <t>Siehe Anhang oder Beiblatt / Voir annexe ou feuille d'annexe / Vedi allegato o supplemento</t>
  </si>
  <si>
    <t>Bericht der Experten / Rapport des experts / Rapporto dei periti</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</si>
  <si>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</si>
  <si>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Ort und Datum / 
Lieu et date / Luogo e data:</t>
  </si>
  <si>
    <t>Unterschrift der Experten / 
Signature des expert(e)s / Firma di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</si>
  <si>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</si>
  <si>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5,5</t>
  </si>
  <si>
    <t>4,5</t>
  </si>
  <si>
    <t>3,5</t>
  </si>
  <si>
    <t>2,5</t>
  </si>
  <si>
    <t>1,5</t>
  </si>
  <si>
    <t>Name / Nom / Nome:</t>
  </si>
  <si>
    <r>
      <t xml:space="preserve">Qualifikationsbereich Praktische Arbeiten </t>
    </r>
    <r>
      <rPr>
        <sz val="9"/>
        <rFont val="Arial"/>
        <family val="2"/>
      </rPr>
      <t>(12 Stunden)</t>
    </r>
    <r>
      <rPr>
        <b/>
        <sz val="9"/>
        <rFont val="Arial"/>
        <family val="2"/>
      </rPr>
      <t xml:space="preserve"> / Domaine de qualification Travaux pratiques  </t>
    </r>
    <r>
      <rPr>
        <sz val="9"/>
        <rFont val="Arial"/>
        <family val="2"/>
      </rPr>
      <t>(12 heures)</t>
    </r>
    <r>
      <rPr>
        <b/>
        <sz val="9"/>
        <rFont val="Arial"/>
        <family val="2"/>
      </rPr>
      <t xml:space="preserve"> / Settore di qualificazione Conoscenze Lavori pratici </t>
    </r>
    <r>
      <rPr>
        <sz val="9"/>
        <rFont val="Arial"/>
        <family val="2"/>
      </rPr>
      <t>(12 ore)</t>
    </r>
  </si>
  <si>
    <t>Position / Position / Posizione</t>
  </si>
  <si>
    <t>Noten/ 
Notes/ 
Note</t>
  </si>
  <si>
    <r>
      <t>Faktor/ 
Coéfficient</t>
    </r>
    <r>
      <rPr>
        <sz val="6"/>
        <rFont val="Arial"/>
        <family val="2"/>
      </rPr>
      <t xml:space="preserve">/ </t>
    </r>
    <r>
      <rPr>
        <sz val="7"/>
        <rFont val="Arial"/>
        <family val="2"/>
      </rPr>
      <t xml:space="preserve">
Fattore</t>
    </r>
  </si>
  <si>
    <t>Produkt/
Produits/
Prodotto</t>
  </si>
  <si>
    <t>Bemerkungen / Remarques / Osservazioni</t>
  </si>
  <si>
    <t xml:space="preserve">Fleischgewinnung und Tierschutz, Gewerbliche Verarbeitung, Indurstielle Verarbeitung, Veredelung / Production de la viande et protection des animaux, Transformation artisanale, Transformation industrielle, Commercialisation / Produzione di carne e protezione degli animali, Trasformazione artigianale, Trasformazione industriale, commercializzazione </t>
  </si>
  <si>
    <t>Hygiene / Hygiène / Igiene</t>
  </si>
  <si>
    <t>Noten/
Notes/
Note</t>
  </si>
  <si>
    <t xml:space="preserve">Fachrechnen / Betriebswirtschaft / Betriebsorganisation / Calcul professionnel / gestion d’entreprise / organisation / Calcolo professionale / Economia aziendale / Organizzazione aziendale </t>
  </si>
  <si>
    <t>Prüfungsergebnis / Resultat de l'examen / Risultato d'esame</t>
  </si>
  <si>
    <t>Faktor/ 
Coéfficient/ 
Fattore</t>
  </si>
  <si>
    <t>a.</t>
  </si>
  <si>
    <t>Qualifikationsbereich Praktische Arbeiten/ Domaine de qualification Travaux pratiques / Settore di qualificazion Lavori pratici</t>
  </si>
  <si>
    <t>b.</t>
  </si>
  <si>
    <t>Qualifikationsbereich Berufskenntnisse / Domaine de qualification Connaissances professionnelles / Settore di qualificazione Conoscenze professionali</t>
  </si>
  <si>
    <t>c.</t>
  </si>
  <si>
    <t>Qualifikationsbereich Allgemeinbildung / Domaine de qualification Culture générale / Settore di qualificazione Cultura generale</t>
  </si>
  <si>
    <t>d.</t>
  </si>
  <si>
    <t>Erfahrungsnote Berufskundlicher Unterricht / Note d'expérience Enseignement professionnel / Nota relativa Insegnamente di materie professionali specifiche</t>
  </si>
  <si>
    <t xml:space="preserve">: 5 = Gesamtnote* /
         Note globale* /
         Nota globale*
</t>
  </si>
  <si>
    <t>* Auf eine Dezimalstelle zu runden / A arrondir à une décimale / Approssimare a un decimale</t>
  </si>
  <si>
    <t>Die Prüfung ist bestanden, wenn weder die Note des Qualifikationsbereichs "Praktische Arbeiten" noch die Gesamtnote den Wert 4 unterschreitet. / 
L'examen est réussi si la note de la domaine "Travail pratique" et la note globale sont égales ou supérieures à 4,0. / 
L’esame finale è superato se per il campo di qualificazione "Lavoro pratico" e la nota complessiva raggiunge o supera il 4.</t>
  </si>
  <si>
    <t>Die Präsidentin, der Präsident / La présidente, le président / La presidentessa, il presidente</t>
  </si>
  <si>
    <t>Die Sekretärin, der Sekretär / La, le secrétaire / 
La segretaria, il segretario</t>
  </si>
  <si>
    <t xml:space="preserve">Basiskompetenzen / Compétences de base / Competenze di base </t>
  </si>
  <si>
    <t>x</t>
  </si>
  <si>
    <t>1.8.8</t>
  </si>
  <si>
    <t>Die Prüfung ist bestanden, wenn weder die Note des Qualifikationsbereichs "Praktische Arbeiten" noch die Gesamtnote den Wert 4 unterschreitet. / 
L'examen est réussi si la note de la domaine "Travail pratique" et la note globale sont égales ou supérieures</t>
  </si>
  <si>
    <t>: 9 = Note des Qualifikationsbereichs* /
         Note de domaine de qualification* /
         Nota di settore di qualificazione*</t>
  </si>
  <si>
    <r>
      <t xml:space="preserve">Qualifikationsbereich Berufskenntnisse </t>
    </r>
    <r>
      <rPr>
        <sz val="9"/>
        <rFont val="Arial"/>
        <family val="2"/>
      </rPr>
      <t>(3 Stunden)</t>
    </r>
    <r>
      <rPr>
        <b/>
        <sz val="9"/>
        <rFont val="Arial"/>
        <family val="2"/>
      </rPr>
      <t xml:space="preserve"> / Domaine de qualification Connaissances professionnelles          </t>
    </r>
    <r>
      <rPr>
        <sz val="9"/>
        <rFont val="Arial"/>
        <family val="2"/>
      </rPr>
      <t>(3 heures)</t>
    </r>
    <r>
      <rPr>
        <b/>
        <sz val="9"/>
        <rFont val="Arial"/>
        <family val="2"/>
      </rPr>
      <t xml:space="preserve"> / Settore di qualificazione Connoscenze professionali </t>
    </r>
    <r>
      <rPr>
        <sz val="9"/>
        <rFont val="Arial"/>
        <family val="2"/>
      </rPr>
      <t>(3 ore)</t>
    </r>
  </si>
  <si>
    <t xml:space="preserve">Arbeitssicherheit, Gesundheitsschutz und Umweltschutz /  Sécurité au travail, protection de la santé et protection de l'environnement / Sicurezza sul lavoro, protezione della salute e dell’ambiente                                                                        Anlagen, Maschinen, Geräte und Utensilien / 
Installations, machines, appareils et ustensiles / 
Impianti, macchine, attrezzi e utensili </t>
  </si>
  <si>
    <t>x 1 =</t>
  </si>
  <si>
    <t>max.</t>
  </si>
  <si>
    <t>Hygiene / Hygiène / Igiene
Positionsnoten / Notes position /Note posizione</t>
  </si>
  <si>
    <t>Basiskompetenzen / Compétences de base / Competenze di base 
Positionsnoten / Notes position /Note posizione</t>
  </si>
  <si>
    <t>Fleischgewinnung und Tierschutz, Gewerbliche Verarbeitung, Industrielle Verarbeitung, Veredelung / Production de la viande et protection des animaux, Transformation artisanale, Transformation industrielle, Commercialisation / Produzione di carne e protezione degli animali, Trasformazione artigianale, Trasformazione industriale, commercializzazione 
Positionsnoten / Notes position /Note posizione</t>
  </si>
  <si>
    <t>Arbeitssicherheit, Gesundheitsschutz und Umweltschutz /  Sécurité au travail, protection de la santé et protection de l'environnement / Sicurezza sul lavoro, protezione della salute e dell’ambiente;                                                       Anlagen, Maschinen, Geräte und Utensilien / 
Installations, machines, appareils et ustensiles / 
Impianti, macchine, attrezzi e utensili 
Positionsnoten / Notes position /Note posizione</t>
  </si>
  <si>
    <t>Candidat: No.</t>
  </si>
  <si>
    <t>Candidat: Nom, prénom</t>
  </si>
  <si>
    <t>Adresse</t>
  </si>
  <si>
    <t>Entreprise formatrice</t>
  </si>
  <si>
    <t>Date de l'examen</t>
  </si>
  <si>
    <t>Travaux pratiques</t>
  </si>
  <si>
    <t>Boucher-charcutier / bouchère-charcutière CFC</t>
  </si>
  <si>
    <t>Production</t>
  </si>
  <si>
    <t>Le candidat prépare au total trois différentes pâtes de base pour au moins deux sortes différentes de saucisses (saucisse échaudée/cuite/crue).</t>
  </si>
  <si>
    <t>Instructions</t>
  </si>
  <si>
    <r>
      <t xml:space="preserve">Quelques étapes du travail sont pondérées à double, triple, ou quadruple. Ces points sont indiqués par deux cases, avec entre deux la remarque </t>
    </r>
    <r>
      <rPr>
        <b/>
        <sz val="10"/>
        <rFont val="Arial"/>
        <family val="2"/>
      </rPr>
      <t>x2, x3, ou x4</t>
    </r>
    <r>
      <rPr>
        <sz val="10"/>
        <rFont val="Arial"/>
        <family val="2"/>
      </rPr>
      <t xml:space="preserve">. </t>
    </r>
  </si>
  <si>
    <t>Pour un grand nombre de tâches, des points sont attribués pour l’hygiène du travail, la sécurité au travail/la protection de la santé/de l'environnement ainsi que pour l’utilisation des machines. Ces points ne sont pas ajoutés aux points des travaux correspondants, mais sont reportés sur les deux dernières pages et ne sont ajoutés qu’aux points de la position hygiène, resp. sécurité au travail/protection de la santé/de l'environnement/machines.</t>
  </si>
  <si>
    <t xml:space="preserve">Les prestations sont évaluées avec les points 0,1,2,3,4,5. </t>
  </si>
  <si>
    <t>5= très bon</t>
  </si>
  <si>
    <t>4= bien</t>
  </si>
  <si>
    <t>3= satisfaisant</t>
  </si>
  <si>
    <t>2= insuffisant</t>
  </si>
  <si>
    <t>1= mauvais</t>
  </si>
  <si>
    <t>0 = très mauvais/non effectué</t>
  </si>
  <si>
    <r>
      <rPr>
        <b/>
        <sz val="10"/>
        <rFont val="Arial"/>
        <family val="2"/>
      </rPr>
      <t xml:space="preserve">« Seuls des points entiers peuvent être attribués. </t>
    </r>
    <r>
      <rPr>
        <sz val="10"/>
        <rFont val="Arial"/>
        <family val="2"/>
      </rPr>
      <t xml:space="preserve">
Dès que les différents travaux partiels ne peuvent plus être évalués avec le nombre maximum de points, les experts inscrivent leurs constatations correspondantes sur les erreurs et défauts des travaux d’examen le plus précisément possible sur la moitié droite du formulaire. »</t>
    </r>
  </si>
  <si>
    <t>La formule suivante est utilisée pour le calcul des notes :</t>
  </si>
  <si>
    <t>Echelle des notes:</t>
  </si>
  <si>
    <t>Echelle des points:</t>
  </si>
  <si>
    <t>très bonne</t>
  </si>
  <si>
    <t>très bon</t>
  </si>
  <si>
    <t>(note intermédiaire)</t>
  </si>
  <si>
    <t>bien</t>
  </si>
  <si>
    <t>bonne</t>
  </si>
  <si>
    <t>satisfaisant</t>
  </si>
  <si>
    <t>insuffisant</t>
  </si>
  <si>
    <t>suffisante</t>
  </si>
  <si>
    <t>mauvais</t>
  </si>
  <si>
    <t>très mauvais/non effectué</t>
  </si>
  <si>
    <t>faible</t>
  </si>
  <si>
    <t>très faible</t>
  </si>
  <si>
    <t>inutilisable</t>
  </si>
  <si>
    <t>Somme</t>
  </si>
  <si>
    <t>Note de position</t>
  </si>
  <si>
    <t>Note de position x 4 = sous-total (ST) 1</t>
  </si>
  <si>
    <t>Note de position x 3 = sous-total (ST) 2</t>
  </si>
  <si>
    <t>ST3=</t>
  </si>
  <si>
    <t>ST4=</t>
  </si>
  <si>
    <t>Hygiène (note de position)</t>
  </si>
  <si>
    <t xml:space="preserve">Sécurité au travail, protection de la santé et de l'environnement </t>
  </si>
  <si>
    <t>Installations, machines, appareils et ustensiles (note de position)</t>
  </si>
  <si>
    <t>Somme sous-total (ST) 1 + 2 + 3 + 4</t>
  </si>
  <si>
    <t>Somme sous-total (ST) 1 + 2 + 3 + 4 : 9 = Note du travail pratique =</t>
  </si>
  <si>
    <t>(arrondie au dixième)</t>
  </si>
  <si>
    <t>Note de position = points obtenus / points maximum x 5 + 1</t>
  </si>
  <si>
    <r>
      <t xml:space="preserve">f </t>
    </r>
    <r>
      <rPr>
        <sz val="10"/>
        <rFont val="Arial"/>
        <family val="2"/>
      </rPr>
      <t>p. 7</t>
    </r>
  </si>
  <si>
    <r>
      <t xml:space="preserve">f </t>
    </r>
    <r>
      <rPr>
        <sz val="10"/>
        <rFont val="Arial"/>
        <family val="2"/>
      </rPr>
      <t>p. 8</t>
    </r>
  </si>
  <si>
    <r>
      <t xml:space="preserve">f </t>
    </r>
    <r>
      <rPr>
        <sz val="10"/>
        <rFont val="Arial"/>
        <family val="2"/>
      </rPr>
      <t>p. 9</t>
    </r>
  </si>
  <si>
    <r>
      <t xml:space="preserve">f </t>
    </r>
    <r>
      <rPr>
        <sz val="10"/>
        <rFont val="Arial"/>
        <family val="2"/>
      </rPr>
      <t>p. 10-15</t>
    </r>
  </si>
  <si>
    <r>
      <t xml:space="preserve">f </t>
    </r>
    <r>
      <rPr>
        <sz val="10"/>
        <rFont val="Arial"/>
        <family val="2"/>
      </rPr>
      <t>p. 16</t>
    </r>
  </si>
  <si>
    <r>
      <t xml:space="preserve">f </t>
    </r>
    <r>
      <rPr>
        <sz val="10"/>
        <rFont val="Arial"/>
        <family val="2"/>
      </rPr>
      <t>p. 17</t>
    </r>
  </si>
  <si>
    <t>Note de position =</t>
  </si>
  <si>
    <t xml:space="preserve">max. </t>
  </si>
  <si>
    <t xml:space="preserve"> → p. 6</t>
  </si>
  <si>
    <t>Note de position  =</t>
  </si>
  <si>
    <t xml:space="preserve">max.  </t>
  </si>
  <si>
    <t>Sous-total 1</t>
  </si>
  <si>
    <t>Sous-total 2</t>
  </si>
  <si>
    <t>Sous-total 1 + 2</t>
  </si>
  <si>
    <t>Boucher-charcutier / bouchère-charcutière Production</t>
  </si>
  <si>
    <t>Candidat: numéro., nom, prénom:</t>
  </si>
  <si>
    <t>Compétences de base</t>
  </si>
  <si>
    <t>Désossage: veau</t>
  </si>
  <si>
    <t>Désossage: boeuf</t>
  </si>
  <si>
    <t>Désossage: porc</t>
  </si>
  <si>
    <t>Salaisons</t>
  </si>
  <si>
    <t>Emballage, stockage, étiquetage, déclaration et calcul</t>
  </si>
  <si>
    <t>Domaine spécifique Production</t>
  </si>
  <si>
    <t>Veau</t>
  </si>
  <si>
    <t>Gros bétail</t>
  </si>
  <si>
    <t>Porc</t>
  </si>
  <si>
    <r>
      <t xml:space="preserve">f </t>
    </r>
    <r>
      <rPr>
        <sz val="10"/>
        <rFont val="Arial"/>
        <family val="2"/>
      </rPr>
      <t>p. 18</t>
    </r>
  </si>
  <si>
    <r>
      <t xml:space="preserve">f </t>
    </r>
    <r>
      <rPr>
        <sz val="10"/>
        <rFont val="Arial"/>
        <family val="2"/>
      </rPr>
      <t>p. 19</t>
    </r>
  </si>
  <si>
    <r>
      <t xml:space="preserve">f </t>
    </r>
    <r>
      <rPr>
        <sz val="10"/>
        <rFont val="Arial"/>
        <family val="2"/>
      </rPr>
      <t>p. 20</t>
    </r>
  </si>
  <si>
    <r>
      <t xml:space="preserve">f </t>
    </r>
    <r>
      <rPr>
        <sz val="10"/>
        <rFont val="Arial"/>
        <family val="2"/>
      </rPr>
      <t>p. 21</t>
    </r>
  </si>
  <si>
    <r>
      <t xml:space="preserve">f </t>
    </r>
    <r>
      <rPr>
        <sz val="10"/>
        <rFont val="Arial"/>
        <family val="2"/>
      </rPr>
      <t>p. 22</t>
    </r>
  </si>
  <si>
    <t>Remarques des experts</t>
  </si>
  <si>
    <t>Numéro</t>
  </si>
  <si>
    <t>Remarque</t>
  </si>
  <si>
    <t>jusqu'à 60 min.</t>
  </si>
  <si>
    <t>jusqu'à 65 min.</t>
  </si>
  <si>
    <t>jusqu'à 70 min.</t>
  </si>
  <si>
    <t>jusqu'à 75 min.</t>
  </si>
  <si>
    <t>jusqu'à 55 min.</t>
  </si>
  <si>
    <t>jusqu'à 80 min.</t>
  </si>
  <si>
    <t>jusqu'à 63 min.</t>
  </si>
  <si>
    <t>jusqu'à 66 min.</t>
  </si>
  <si>
    <t>jusqu'à 69 min.</t>
  </si>
  <si>
    <t>jusqu'à 72 min.</t>
  </si>
  <si>
    <t>jusqu'à 8 min.</t>
  </si>
  <si>
    <t>jusqu'à 9 min.</t>
  </si>
  <si>
    <t>jusqu'à 10 min.</t>
  </si>
  <si>
    <t>jusqu'à 7 min.</t>
  </si>
  <si>
    <t>jusqu'à 11 min.</t>
  </si>
  <si>
    <t>jusqu'à 13 min.</t>
  </si>
  <si>
    <t>jusqu'à 15 min.</t>
  </si>
  <si>
    <t>jusqu'à 14 min.</t>
  </si>
  <si>
    <t>jusqu'à 12 min.</t>
  </si>
  <si>
    <t>jusqu'à 85 min.</t>
  </si>
  <si>
    <t>jusqu'à 90 min.</t>
  </si>
  <si>
    <t>jusqu'à 95 min.</t>
  </si>
  <si>
    <t>jusqu'à 100 min.</t>
  </si>
  <si>
    <t>jusqu'à 28 min.</t>
  </si>
  <si>
    <t>jusqu'à 31 min.</t>
  </si>
  <si>
    <t>jusqu'à 34 min.</t>
  </si>
  <si>
    <t>jusqu'à 25 min.</t>
  </si>
  <si>
    <t>3 points</t>
  </si>
  <si>
    <t>4 points</t>
  </si>
  <si>
    <t>5 points</t>
  </si>
  <si>
    <t>2 points</t>
  </si>
  <si>
    <t>pas de déduction</t>
  </si>
  <si>
    <t>Compétences de base (objectif particulier 1.1.1)</t>
  </si>
  <si>
    <t>Carré avec 3 côtes, cou avec 4 côtes. L'os blanc de la poitrine de veau doit être retiré. Parage pour la vente d'un morceau désigné par les experts.</t>
  </si>
  <si>
    <t xml:space="preserve">Justesse de la découpe </t>
  </si>
  <si>
    <t>Etat des morceaux de viande</t>
  </si>
  <si>
    <t>Propreté des os</t>
  </si>
  <si>
    <t>Parage pour la vente du morceau</t>
  </si>
  <si>
    <t>Dénomination et utilisation des morceaux et des parures (oral)</t>
  </si>
  <si>
    <t>Hygiène</t>
  </si>
  <si>
    <t>Sécurité au travail, protection santé et environnement</t>
  </si>
  <si>
    <r>
      <t xml:space="preserve">g </t>
    </r>
    <r>
      <rPr>
        <sz val="10"/>
        <rFont val="Arial"/>
        <family val="2"/>
      </rPr>
      <t>p. 21</t>
    </r>
  </si>
  <si>
    <r>
      <t xml:space="preserve">g </t>
    </r>
    <r>
      <rPr>
        <sz val="10"/>
        <rFont val="Arial"/>
        <family val="2"/>
      </rPr>
      <t>p. 22</t>
    </r>
  </si>
  <si>
    <t>Plus de temps pour les animaux lourds (poids de référence CHTAX ), appréciation des experts</t>
  </si>
  <si>
    <t>Une fois que le temps imparti pour l’examen est écoulé, le candidat doit être informé qu’il entame une durée d’examen étendue qui est accompagnée d’une baisse des points. Une fois ce délai supplémentaire écoulé, le travail est interrompu et évalué.</t>
  </si>
  <si>
    <t>Indication de temps (sans le parage et la discussion)</t>
  </si>
  <si>
    <t>Déduction de temps</t>
  </si>
  <si>
    <t>Points</t>
  </si>
  <si>
    <t>Détacher l'épaule de boeuf, découper le quartier de derrière en cuisse et aloyau. Désosser trois des morceaux suivants: (1 morceau avec os longs, 1 avec os courts, 1 avec os plats) aloyau, épaule, quartier avant sans épaule avec train de côte, train de côte avec cou, cuisse (désignés par les experts). Parage pour la vente d'un morceau désigné par les experts. Les experts soulignent les morceaux à désosser.</t>
  </si>
  <si>
    <t>Parage pour la vente de morceaux</t>
  </si>
  <si>
    <t>Compétences de base (objectifs particuliers 1.1.1 und 1.1.2)</t>
  </si>
  <si>
    <t xml:space="preserve">Jambon avec la couenne avec ou sans quasi, carré avec ou sans quasi (séparer le lard), séparer le lard de l'épaule, désosser et dresser la poitrine. Assortir les parures. Désosser: jambon avec ou sans quasi, épaule, filet avec 4 côtes avec ou sans quasi. </t>
  </si>
  <si>
    <t>Justesse de la découpe</t>
  </si>
  <si>
    <t>Dénomination des morceaux (oral)</t>
  </si>
  <si>
    <t>Utilisation des découpes (standardisation) (oral)</t>
  </si>
  <si>
    <t>1 point</t>
  </si>
  <si>
    <t>Compétences de base (objectif particulier 1.1.3)</t>
  </si>
  <si>
    <t>Préparation d'une pâte fine pour saucisses à rôtir</t>
  </si>
  <si>
    <t>Remplir la pâte dans le poussoir. Compter le temps nécéssaire  pour pousser, tourner, prêt à cuire.</t>
  </si>
  <si>
    <t xml:space="preserve">Préparation de la matière première - expliquer la mise en place (composants pesés) </t>
  </si>
  <si>
    <t>Travail au blitz, évaluation de la pâte par le candidat</t>
  </si>
  <si>
    <t>Travail au poussoir</t>
  </si>
  <si>
    <t>Prochaines étapes, évaluation du produit fini par le candidat</t>
  </si>
  <si>
    <t>Emploi et entretien des machines</t>
  </si>
  <si>
    <t>Indication de temps:</t>
  </si>
  <si>
    <t>Le candidat prépare au total trois différentes pâtes pour au moins deux différentes sortes de charcuterie (échaudée, crue, cuite).</t>
  </si>
  <si>
    <t>Préparation d'une pâte pour cervelas</t>
  </si>
  <si>
    <t>Remplir la machine à pousser. Compter le temps nécessaire pour pousser, attacher/clipser et suspendre, prêt à fumer</t>
  </si>
  <si>
    <t xml:space="preserve">réparation de la matière première - expliquer la mise en place (composants pesés) </t>
  </si>
  <si>
    <t xml:space="preserve">Préparation d'un produit de charcuterie à chair cuite </t>
  </si>
  <si>
    <t>Les ingrédients sont déjà cuits.
Pour la note, les experts tiennent compte de la rapidité du travail.</t>
  </si>
  <si>
    <t>Préparation / évaluation de la pâte par le candidat</t>
  </si>
  <si>
    <t>Remplir (boyau, moule etc…)</t>
  </si>
  <si>
    <t>Prochaines étapes</t>
  </si>
  <si>
    <t>Préparation à la vente / évaluation du produit par le candidat</t>
  </si>
  <si>
    <t>Préparation d'une première pâte pour saucisses crues</t>
  </si>
  <si>
    <t>Remplir le poussoir. Compter le temps pour pousser, lisser, remplir la presse ou suspendre</t>
  </si>
  <si>
    <t>Travail au blitz / machine à hacher / pétrin, évaluation de la pâte par le candidat</t>
  </si>
  <si>
    <t>Indication de temps (5 min. de plus pour les produits lissés ou attachés à la main):</t>
  </si>
  <si>
    <t>Préparation d'une deuxième pâte pour saucisses crues</t>
  </si>
  <si>
    <t>Remplir la machine à pousser. Compter le temps pour pousser, lisser, remplir la presse ou suspendre</t>
  </si>
  <si>
    <t>Compétences de base (objectif particulier 1.1.5)</t>
  </si>
  <si>
    <t>Préparation d'une salaison crue ou cuite au choix du candidat</t>
  </si>
  <si>
    <t>Durée indicative: 60 minutes</t>
  </si>
  <si>
    <t>Découpe de la matière première (1-2 morceaux)</t>
  </si>
  <si>
    <t>Préparation d'une saumure à injecter ou d'une salaison à sec</t>
  </si>
  <si>
    <t>Saler et épicer ou injecter</t>
  </si>
  <si>
    <t>Conditionner à la salaison / expliquer la procédure de fabrication</t>
  </si>
  <si>
    <t>Evaluation d'un produit similaire par le candidat</t>
  </si>
  <si>
    <t>Compétences de base (objectifs particuliers 1.1.1, 1.1.2 et 1.1.8)</t>
  </si>
  <si>
    <t>Emballage, stockage, étiquetage et déclaration (discussion) ainsi que calcul des parts d'os d'un morceau de l'un des animaux désossés désigné par les experts</t>
  </si>
  <si>
    <t>Durée indicative: 20 minutes</t>
  </si>
  <si>
    <t>Viande fraiche</t>
  </si>
  <si>
    <t>Viande fraîche en vrac</t>
  </si>
  <si>
    <t>Viande fraîche emballée</t>
  </si>
  <si>
    <t>Différences de qualité de la viande et problèmes (DFD / PSE)</t>
  </si>
  <si>
    <t>Sous-produits</t>
  </si>
  <si>
    <t>Viande surgelée</t>
  </si>
  <si>
    <t>Viande pour la transformation</t>
  </si>
  <si>
    <t>Viande d'étal</t>
  </si>
  <si>
    <t>Produits carnés</t>
  </si>
  <si>
    <t>Saucisses échaudées, crues et à chair cuite</t>
  </si>
  <si>
    <t>Salaisons crues et cuites</t>
  </si>
  <si>
    <t>Réception de marchandises</t>
  </si>
  <si>
    <t>Contrôle</t>
  </si>
  <si>
    <t>Calcul</t>
  </si>
  <si>
    <t>Calcul du pourcentage d'os d'un morceau de l'un des animaux désossé</t>
  </si>
  <si>
    <t>Domaine spécifique Production (objectif général 1.2)</t>
  </si>
  <si>
    <t>Préparation, étourdissement, abattage, sous-produits. Indication de poids selon CH-TAX. Mesure du temps après la fin de la saignée, jusqu'à ce que l'animal soit prêt à la pesée</t>
  </si>
  <si>
    <t>Déterminer la classe commerciale (PV/PM)</t>
  </si>
  <si>
    <t>Mener au point d'étourdissement. Etourdir et saigner</t>
  </si>
  <si>
    <t>Enlever la peau</t>
  </si>
  <si>
    <t>Désarticuler et vider</t>
  </si>
  <si>
    <t>Couper en moitiés et préparer pour la pesée</t>
  </si>
  <si>
    <t>Indication de temps pour les no. 2.1.3  - 2.1.5:</t>
  </si>
  <si>
    <t>Arrache-cuir: déduction par 10 min.</t>
  </si>
  <si>
    <t>Plus de temps pour les animaux lourds, appréciation des experts</t>
  </si>
  <si>
    <t>Préparation, étourdissement, abattage, sous-produits. Indication du poids et de la classe commerciale selon CH-TAX. Temps compté après la fin de la saignée, jusqu'à ce que l'animal soit prêt à peser.</t>
  </si>
  <si>
    <t>Désarticuler et ouvrir la poitrine</t>
  </si>
  <si>
    <t>Vider</t>
  </si>
  <si>
    <t>Enlever le cuir</t>
  </si>
  <si>
    <t>Indication de temps pour les no. 2.2.3 - 2.2.6:</t>
  </si>
  <si>
    <t>Préparation, étourdissement, abattage, sous-produits. Indication de poids selon OPeA. Temps compté après la fin de la saignée, jusqu'à ce que l'animal soit prêt à peser.</t>
  </si>
  <si>
    <t>Blanchir et raser</t>
  </si>
  <si>
    <t>Désarticuler - vider et ouvrir la poitrine</t>
  </si>
  <si>
    <t>Partager et préparer à la pesée</t>
  </si>
  <si>
    <t>Déterminer la qualité</t>
  </si>
  <si>
    <t>Indication de temps pour pos. 2.3.2 - 2.3.4:</t>
  </si>
  <si>
    <t>Hygiène (objectif général 1.7)</t>
  </si>
  <si>
    <t>Hygiène (désossage veau)</t>
  </si>
  <si>
    <t>Hygiène (désossage boeuf)</t>
  </si>
  <si>
    <t>Hygiène (désossage porc)</t>
  </si>
  <si>
    <t>Hygiène (salaisons)</t>
  </si>
  <si>
    <t>Hygiène (abattage veau)</t>
  </si>
  <si>
    <t>Hygiène (abattage boeuf)</t>
  </si>
  <si>
    <t>Hygiène (abattage porc)</t>
  </si>
  <si>
    <t>Sécurité au travail et protection de la santé (désossage veau)</t>
  </si>
  <si>
    <t>Sécurité au travail et protection de la santé (désossage boeuf)</t>
  </si>
  <si>
    <t>Sécurité au travail et protection de la santé (désossage porc)</t>
  </si>
  <si>
    <t>Sécurité au travail et protection de la santé (salaisons)</t>
  </si>
  <si>
    <t>Sécurité au travail et protection de la santé (abattage veau)</t>
  </si>
  <si>
    <t>Sécurité au travail et protection de la santé (abattage boeuf)</t>
  </si>
  <si>
    <t>Sécurité au travail et protection de la santé (abattage porc)</t>
  </si>
  <si>
    <t>Emploi et entretien des machines (salaisons)</t>
  </si>
  <si>
    <t>Emploi et entretien des machines (abattage veau)</t>
  </si>
  <si>
    <t>Emploi et entretien des machines (abattage boeuf)</t>
  </si>
  <si>
    <t>Emploi et entretien des machines (abattage porc)</t>
  </si>
  <si>
    <t>(report)</t>
  </si>
  <si>
    <t>Sécurité au travail, protection de la santé et de l'environnement (objectifs g. 1.8 et 1.10) - Installations, machines, appareils et ustensiles ( 1.9)</t>
  </si>
  <si>
    <t>Hygiène (pâte fine pour saucisses à rôtir)</t>
  </si>
  <si>
    <t>Sécurité au travail et protection de la santé (pâte fine pour saucisses à rôtir)</t>
  </si>
  <si>
    <t>Emploi et entretien des  machines (pâte fine pour saucisses à rôtir)</t>
  </si>
  <si>
    <t>Hygiène (pâte pour cervelas)</t>
  </si>
  <si>
    <t>Sécurité au travail et protection de la santé (pâte pour cervelas)</t>
  </si>
  <si>
    <t>Emploi et entretien des machines (pâte pour cervelas)</t>
  </si>
  <si>
    <t>Hygiène (produit de charcuterie à chair cuite )</t>
  </si>
  <si>
    <t>Sécurité au travail et protection de la santé (produit de charcuterie à chair cuite )</t>
  </si>
  <si>
    <t>Emploi et entretien  des machines (produit de charcuterie à chair cuite )</t>
  </si>
  <si>
    <t>Hygiène (deuxième pâte pour saucisses crues )</t>
  </si>
  <si>
    <t>Sécurité au travail et protection de la santé (deuxième pâte pour saucisses crues )</t>
  </si>
  <si>
    <t>Emploi et entretien  des machines (deuxième pâte pour saucisses crues )</t>
  </si>
  <si>
    <t>Emploi et entretien des  machines (produit de charcuterie à chair cuite )</t>
  </si>
  <si>
    <t>Hygiène (première pâte pour saucisses crues)</t>
  </si>
  <si>
    <t>Sécurité au travail et protection de la santé (première pâte pour saucisses crues)</t>
  </si>
  <si>
    <t>Emploi et entretien des machines (première pâte pour saucisses crues)</t>
  </si>
  <si>
    <t>(seulement trois saucisses sont evalué)</t>
  </si>
  <si>
    <t>Les points des positions des différents travaux sont reportés dans le résumé des notes 
(page 6. Les notes ne sont calculées que dans le résumé.</t>
  </si>
  <si>
    <r>
      <t xml:space="preserve">Pour les tâches avec limite de temps, un dépassement du temps imparti est sanctionné par une baisse des points.  Ainsi, une fois le temps imparti écoulé, le candidat est informé qu’il entame une durée d’examen étendue qui entraîne une diminution des points. </t>
    </r>
    <r>
      <rPr>
        <b/>
        <sz val="10"/>
        <rFont val="Arial"/>
        <family val="2"/>
      </rPr>
      <t>Si un candidat utilise la totalité de cette extension de temps, la déduction est de 10% du maximum de points de ce travail, le travail est interrompu et le produit est évalué tel quel.</t>
    </r>
  </si>
  <si>
    <t>kg</t>
  </si>
  <si>
    <t>Découper et désosser une moitié de veau</t>
  </si>
  <si>
    <t>Classification</t>
  </si>
  <si>
    <t>Découper et désosser une moitié de boeuf (en quarts)</t>
  </si>
  <si>
    <t xml:space="preserve">Découper et désosser une moitié de porc </t>
  </si>
  <si>
    <t>g</t>
  </si>
  <si>
    <t>Préparation de 50 pièces de saucisses à rôtir de</t>
  </si>
  <si>
    <t xml:space="preserve">Préparation de 120 pièces de cervelas de </t>
  </si>
  <si>
    <t>g (PA 60 pièces)</t>
  </si>
  <si>
    <t>Préparation de 25 paires de</t>
  </si>
  <si>
    <t>ou de 15 pièces de</t>
  </si>
  <si>
    <t>d'une saucisse crue. Désignation</t>
  </si>
  <si>
    <t xml:space="preserve">Animal 1 </t>
  </si>
  <si>
    <t>kg)</t>
  </si>
  <si>
    <t>(veau, poids mort</t>
  </si>
  <si>
    <t xml:space="preserve">Animal 2 </t>
  </si>
  <si>
    <t>(gros bétail, poids mort</t>
  </si>
  <si>
    <t>Animal 3</t>
  </si>
  <si>
    <t>(porc, poids mort</t>
  </si>
  <si>
    <t>Procédures de qualification</t>
  </si>
  <si>
    <t>Arrache-cuir: déduction par 15 min.</t>
  </si>
  <si>
    <t>Contrôles formels et confirmations pour l’examen</t>
  </si>
  <si>
    <t>Numéro:</t>
  </si>
  <si>
    <t>Nom et prénom du candidat:</t>
  </si>
  <si>
    <t>Tâches des experts</t>
  </si>
  <si>
    <t>Saluer les candidats</t>
  </si>
  <si>
    <t>q</t>
  </si>
  <si>
    <t>Contrôler l’identité</t>
  </si>
  <si>
    <r>
      <t xml:space="preserve">q </t>
    </r>
    <r>
      <rPr>
        <sz val="10"/>
        <rFont val="Arial"/>
        <family val="2"/>
      </rPr>
      <t/>
    </r>
  </si>
  <si>
    <t>Déterminer la langue d’examen (dialecte ou langue standard)</t>
  </si>
  <si>
    <r>
      <t>q</t>
    </r>
    <r>
      <rPr>
        <sz val="10"/>
        <rFont val="Wingdings"/>
        <charset val="2"/>
      </rPr>
      <t/>
    </r>
  </si>
  <si>
    <t>Informer les candidats que les experts feront des photos pendant la PQ pour la documentation.</t>
  </si>
  <si>
    <r>
      <t>q</t>
    </r>
    <r>
      <rPr>
        <sz val="10"/>
        <rFont val="Arial"/>
        <family val="2"/>
      </rPr>
      <t/>
    </r>
  </si>
  <si>
    <t>Demander aux candidats si, du point de vue de la santé, il sont en mesure de passer l’examen?</t>
  </si>
  <si>
    <r>
      <t xml:space="preserve">q </t>
    </r>
    <r>
      <rPr>
        <sz val="10"/>
        <rFont val="Arial"/>
        <family val="2"/>
      </rPr>
      <t xml:space="preserve">ja     </t>
    </r>
    <r>
      <rPr>
        <sz val="10"/>
        <rFont val="Wingdings"/>
        <charset val="2"/>
      </rPr>
      <t>q</t>
    </r>
    <r>
      <rPr>
        <sz val="10"/>
        <rFont val="Arial"/>
        <family val="2"/>
      </rPr>
      <t xml:space="preserve"> nein</t>
    </r>
    <r>
      <rPr>
        <sz val="10"/>
        <rFont val="Wingdings"/>
        <charset val="2"/>
      </rPr>
      <t xml:space="preserve"> </t>
    </r>
  </si>
  <si>
    <t>Si non, y a-t-il un certificat médical?</t>
  </si>
  <si>
    <t>Le candidat a-t-il suivi tous les CI nécessaires?</t>
  </si>
  <si>
    <t>Lors de l’examen de l’orientation Production: le candidat a-t-il suivi le cours de protection des animaux et d’éthique?</t>
  </si>
  <si>
    <t>Signature du candidat à la PQ</t>
  </si>
  <si>
    <t>Signature de l’expert</t>
  </si>
  <si>
    <t>Version 10.01.18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</si>
</sst>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0"/>
      <name val="Arial"/>
      <family val="2"/>
    </font>
    <font>
      <b/>
      <sz val="10"/>
      <name val="Arial"/>
      <family val="2"/>
    </font>
    <font>
      <b/>
      <sz val="24"/>
      <name val="Arial"/>
      <family val="2"/>
    </font>
    <font>
      <sz val="10"/>
      <name val="Arial"/>
      <family val="2"/>
    </font>
    <font>
      <sz val="8"/>
      <name val="Arial"/>
      <family val="2"/>
    </font>
    <font>
      <sz val="10"/>
      <name val="Wingdings 3"/>
      <family val="1"/>
      <charset val="2"/>
    </font>
    <font>
      <b/>
      <sz val="10"/>
      <color indexed="10"/>
      <name val="Arial"/>
      <family val="2"/>
    </font>
    <font>
      <b/>
      <sz val="9"/>
      <name val="Arial"/>
      <family val="2"/>
    </font>
    <font>
      <sz val="7"/>
      <name val="Arial"/>
      <family val="2"/>
    </font>
    <font>
      <sz val="10"/>
      <color indexed="9"/>
      <name val="Arial"/>
      <family val="2"/>
    </font>
    <font>
      <sz val="9"/>
      <name val="Arial"/>
      <family val="2"/>
    </font>
    <font>
      <sz val="6"/>
      <name val="Arial"/>
      <family val="2"/>
    </font>
    <font>
      <sz val="8"/>
      <name val="Arial"/>
      <family val="2"/>
    </font>
    <font>
      <sz val="8"/>
      <name val="Arial"/>
      <family val="2"/>
    </font>
    <font>
      <sz val="8"/>
      <name val="Arial Narrow"/>
      <family val="2"/>
    </font>
    <font>
      <sz val="10"/>
      <name val="Calibri"/>
      <family val="2"/>
    </font>
    <font>
      <b/>
      <sz val="10"/>
      <color indexed="8"/>
      <name val="Arial"/>
      <family val="2"/>
    </font>
    <font>
      <sz val="10"/>
      <color indexed="8"/>
      <name val="Arial"/>
      <family val="2"/>
    </font>
    <font>
      <sz val="13"/>
      <color indexed="8"/>
      <name val="Arial"/>
      <family val="2"/>
    </font>
    <font>
      <sz val="12"/>
      <name val="Arial"/>
      <family val="2"/>
    </font>
    <font>
      <b/>
      <sz val="14"/>
      <color indexed="8"/>
      <name val="Arial"/>
      <family val="2"/>
    </font>
    <font>
      <b/>
      <sz val="16"/>
      <color indexed="8"/>
      <name val="Arial"/>
      <family val="2"/>
    </font>
    <font>
      <b/>
      <sz val="18"/>
      <name val="Arial"/>
      <family val="2"/>
    </font>
    <font>
      <b/>
      <sz val="16"/>
      <name val="Arial"/>
      <family val="2"/>
    </font>
    <font>
      <b/>
      <sz val="11"/>
      <name val="Arial"/>
      <family val="2"/>
    </font>
    <font>
      <sz val="10"/>
      <name val="Wingdings"/>
      <charset val="2"/>
    </font>
  </fonts>
  <fills count="11">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9"/>
        <bgColor indexed="64"/>
      </patternFill>
    </fill>
    <fill>
      <patternFill patternType="solid">
        <fgColor theme="3"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top/>
      <bottom/>
      <diagonal/>
    </border>
    <border>
      <left/>
      <right/>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396">
    <xf numFmtId="0" fontId="0" fillId="0" borderId="0" xfId="0"/>
    <xf numFmtId="0" fontId="2" fillId="0" borderId="0" xfId="0" applyFont="1"/>
    <xf numFmtId="0" fontId="3" fillId="0" borderId="0" xfId="0" applyFont="1"/>
    <xf numFmtId="0" fontId="4" fillId="0" borderId="0" xfId="0" applyFont="1"/>
    <xf numFmtId="0" fontId="0" fillId="2" borderId="0" xfId="0" applyFill="1"/>
    <xf numFmtId="49" fontId="2" fillId="0" borderId="0" xfId="0" applyNumberFormat="1" applyFont="1" applyAlignment="1">
      <alignment horizontal="left"/>
    </xf>
    <xf numFmtId="49" fontId="0" fillId="0" borderId="0" xfId="0" applyNumberFormat="1" applyAlignment="1">
      <alignment horizontal="left"/>
    </xf>
    <xf numFmtId="49" fontId="2" fillId="2" borderId="0" xfId="0" applyNumberFormat="1" applyFont="1" applyFill="1" applyAlignment="1">
      <alignment horizontal="left"/>
    </xf>
    <xf numFmtId="0" fontId="2" fillId="2" borderId="0" xfId="0" applyFont="1" applyFill="1"/>
    <xf numFmtId="0" fontId="0" fillId="0" borderId="0" xfId="0" applyBorder="1"/>
    <xf numFmtId="49" fontId="0" fillId="0" borderId="0" xfId="0" applyNumberFormat="1"/>
    <xf numFmtId="49" fontId="0" fillId="0" borderId="0" xfId="0" applyNumberFormat="1" applyBorder="1" applyAlignment="1">
      <alignment horizontal="left"/>
    </xf>
    <xf numFmtId="49" fontId="0" fillId="0" borderId="0" xfId="0" applyNumberFormat="1" applyBorder="1"/>
    <xf numFmtId="49" fontId="0" fillId="0" borderId="0" xfId="0" applyNumberFormat="1" applyAlignment="1">
      <alignment horizontal="left" vertical="top"/>
    </xf>
    <xf numFmtId="0" fontId="0" fillId="0" borderId="0" xfId="0" applyFill="1"/>
    <xf numFmtId="49" fontId="0" fillId="0" borderId="0" xfId="0" applyNumberFormat="1" applyFill="1"/>
    <xf numFmtId="0" fontId="2" fillId="0" borderId="0" xfId="0" applyFont="1" applyFill="1"/>
    <xf numFmtId="0" fontId="0" fillId="0" borderId="0" xfId="0" applyFill="1" applyBorder="1"/>
    <xf numFmtId="0" fontId="2" fillId="0" borderId="0" xfId="0" applyFont="1" applyBorder="1"/>
    <xf numFmtId="0" fontId="6" fillId="0" borderId="0" xfId="0" applyFont="1"/>
    <xf numFmtId="49" fontId="2" fillId="0" borderId="0" xfId="0" applyNumberFormat="1" applyFont="1" applyBorder="1"/>
    <xf numFmtId="49" fontId="2" fillId="0" borderId="0" xfId="0" applyNumberFormat="1" applyFont="1"/>
    <xf numFmtId="49" fontId="7" fillId="0" borderId="0" xfId="0" applyNumberFormat="1" applyFont="1" applyAlignment="1">
      <alignment horizontal="left"/>
    </xf>
    <xf numFmtId="0" fontId="0" fillId="0" borderId="0" xfId="0" applyAlignment="1"/>
    <xf numFmtId="0" fontId="0" fillId="0" borderId="0" xfId="0" applyBorder="1" applyAlignment="1"/>
    <xf numFmtId="49" fontId="2" fillId="0" borderId="0" xfId="0" applyNumberFormat="1" applyFont="1" applyFill="1" applyAlignment="1">
      <alignment horizontal="left"/>
    </xf>
    <xf numFmtId="49" fontId="2" fillId="0" borderId="0" xfId="0" applyNumberFormat="1" applyFont="1" applyAlignment="1">
      <alignment horizontal="left" vertical="top"/>
    </xf>
    <xf numFmtId="0" fontId="2" fillId="0" borderId="0" xfId="0" applyFont="1" applyAlignment="1">
      <alignment vertical="top"/>
    </xf>
    <xf numFmtId="0" fontId="0" fillId="0" borderId="0" xfId="0" applyAlignment="1">
      <alignment vertical="top"/>
    </xf>
    <xf numFmtId="0" fontId="0" fillId="0" borderId="0" xfId="0" applyNumberFormat="1"/>
    <xf numFmtId="49" fontId="0" fillId="0" borderId="0" xfId="0" applyNumberFormat="1" applyFill="1" applyAlignment="1">
      <alignment horizontal="left"/>
    </xf>
    <xf numFmtId="0" fontId="0" fillId="0" borderId="2" xfId="0" applyBorder="1"/>
    <xf numFmtId="0" fontId="0" fillId="0" borderId="3" xfId="0" applyBorder="1"/>
    <xf numFmtId="0" fontId="0" fillId="0" borderId="4" xfId="0" applyBorder="1"/>
    <xf numFmtId="0" fontId="0" fillId="0" borderId="5" xfId="0" applyBorder="1"/>
    <xf numFmtId="0" fontId="2" fillId="0" borderId="4" xfId="0" applyFont="1" applyBorder="1"/>
    <xf numFmtId="0" fontId="0" fillId="0" borderId="2" xfId="0" applyFill="1" applyBorder="1"/>
    <xf numFmtId="0" fontId="0" fillId="0" borderId="4" xfId="0" applyFill="1" applyBorder="1"/>
    <xf numFmtId="0" fontId="0" fillId="0" borderId="5" xfId="0" applyFill="1" applyBorder="1"/>
    <xf numFmtId="0" fontId="4" fillId="0" borderId="2" xfId="0" applyFont="1" applyBorder="1"/>
    <xf numFmtId="0" fontId="0" fillId="0" borderId="6" xfId="0" applyBorder="1"/>
    <xf numFmtId="49" fontId="0" fillId="0" borderId="2" xfId="0" applyNumberFormat="1" applyBorder="1"/>
    <xf numFmtId="0" fontId="4" fillId="0" borderId="0" xfId="0" applyFont="1" applyBorder="1"/>
    <xf numFmtId="0" fontId="6" fillId="0" borderId="0" xfId="0" applyFont="1" applyFill="1"/>
    <xf numFmtId="0" fontId="6" fillId="0" borderId="7" xfId="0" applyFont="1" applyFill="1" applyBorder="1"/>
    <xf numFmtId="0" fontId="6" fillId="0" borderId="8" xfId="0" applyFont="1" applyFill="1" applyBorder="1"/>
    <xf numFmtId="0" fontId="8" fillId="0" borderId="0" xfId="0" applyFont="1" applyAlignment="1">
      <alignment horizontal="left"/>
    </xf>
    <xf numFmtId="14" fontId="8" fillId="0" borderId="10" xfId="0" applyNumberFormat="1" applyFont="1" applyBorder="1" applyAlignment="1" applyProtection="1">
      <alignment horizontal="left"/>
      <protection locked="0"/>
    </xf>
    <xf numFmtId="0" fontId="9" fillId="0" borderId="0" xfId="0" applyFont="1"/>
    <xf numFmtId="0" fontId="4" fillId="0" borderId="0" xfId="0" applyFont="1" applyBorder="1" applyAlignment="1"/>
    <xf numFmtId="0" fontId="8" fillId="0" borderId="10" xfId="0" applyFont="1" applyBorder="1" applyAlignment="1" applyProtection="1">
      <alignment horizontal="left"/>
      <protection locked="0"/>
    </xf>
    <xf numFmtId="0" fontId="4" fillId="0" borderId="11" xfId="0" applyFont="1" applyFill="1" applyBorder="1" applyAlignment="1">
      <alignment vertical="center"/>
    </xf>
    <xf numFmtId="0" fontId="4" fillId="0" borderId="12" xfId="0" applyFont="1" applyFill="1" applyBorder="1" applyAlignment="1">
      <alignment vertical="center"/>
    </xf>
    <xf numFmtId="0" fontId="10" fillId="0" borderId="0" xfId="0" applyFont="1" applyFill="1"/>
    <xf numFmtId="0" fontId="11" fillId="0" borderId="0" xfId="0" applyFont="1"/>
    <xf numFmtId="0" fontId="9" fillId="0" borderId="13" xfId="0" applyFont="1" applyBorder="1"/>
    <xf numFmtId="0" fontId="9" fillId="0" borderId="14" xfId="0" applyFont="1" applyBorder="1"/>
    <xf numFmtId="0" fontId="9" fillId="0" borderId="15" xfId="0" applyFont="1" applyBorder="1"/>
    <xf numFmtId="0" fontId="9" fillId="0" borderId="16" xfId="0" applyFont="1" applyBorder="1"/>
    <xf numFmtId="0" fontId="9" fillId="0" borderId="17" xfId="0" applyFont="1" applyBorder="1"/>
    <xf numFmtId="0" fontId="9" fillId="0" borderId="18" xfId="0" applyFont="1" applyBorder="1"/>
    <xf numFmtId="0" fontId="9" fillId="0" borderId="0" xfId="0" applyFont="1" applyBorder="1" applyAlignment="1"/>
    <xf numFmtId="0" fontId="5" fillId="0" borderId="0" xfId="0" applyFont="1"/>
    <xf numFmtId="0" fontId="5" fillId="0" borderId="0" xfId="0" applyFont="1" applyAlignment="1">
      <alignment horizontal="left"/>
    </xf>
    <xf numFmtId="0" fontId="9" fillId="0" borderId="19" xfId="0" applyFont="1" applyBorder="1" applyAlignment="1">
      <alignment vertical="center"/>
    </xf>
    <xf numFmtId="0" fontId="9" fillId="0" borderId="9" xfId="0" applyFont="1" applyBorder="1" applyAlignment="1">
      <alignment vertical="center"/>
    </xf>
    <xf numFmtId="0" fontId="9" fillId="0" borderId="19" xfId="0" applyFont="1" applyBorder="1" applyAlignment="1">
      <alignment vertical="center" wrapText="1"/>
    </xf>
    <xf numFmtId="0" fontId="9" fillId="0" borderId="1" xfId="0" applyFont="1" applyBorder="1" applyAlignment="1">
      <alignment vertical="center" wrapText="1"/>
    </xf>
    <xf numFmtId="0" fontId="9" fillId="0" borderId="20" xfId="0" applyFont="1" applyBorder="1"/>
    <xf numFmtId="49" fontId="9" fillId="0" borderId="1" xfId="0" applyNumberFormat="1" applyFont="1" applyBorder="1" applyAlignment="1">
      <alignment horizontal="left" vertical="top" wrapText="1"/>
    </xf>
    <xf numFmtId="164" fontId="8" fillId="0" borderId="1" xfId="0" applyNumberFormat="1" applyFont="1" applyBorder="1" applyAlignment="1" applyProtection="1">
      <alignment horizontal="center" vertical="center" wrapText="1"/>
      <protection locked="0"/>
    </xf>
    <xf numFmtId="0" fontId="8" fillId="0" borderId="1" xfId="0" applyNumberFormat="1" applyFont="1" applyBorder="1" applyAlignment="1" applyProtection="1">
      <alignment horizontal="center" vertical="center"/>
      <protection locked="0"/>
    </xf>
    <xf numFmtId="164" fontId="8" fillId="0" borderId="1" xfId="0" applyNumberFormat="1" applyFont="1" applyBorder="1" applyAlignment="1" applyProtection="1">
      <alignment horizontal="center" vertical="center" wrapText="1"/>
    </xf>
    <xf numFmtId="49" fontId="9" fillId="0" borderId="1" xfId="0" applyNumberFormat="1" applyFont="1" applyBorder="1" applyAlignment="1">
      <alignment horizontal="left" vertical="center" wrapText="1"/>
    </xf>
    <xf numFmtId="0" fontId="9" fillId="0" borderId="0" xfId="0" applyFont="1" applyAlignment="1">
      <alignment vertical="center"/>
    </xf>
    <xf numFmtId="49" fontId="9" fillId="0" borderId="0" xfId="0" applyNumberFormat="1" applyFont="1" applyBorder="1" applyAlignment="1">
      <alignment horizontal="left" vertical="top" wrapText="1"/>
    </xf>
    <xf numFmtId="0" fontId="9" fillId="0" borderId="0" xfId="0" applyFont="1" applyBorder="1" applyAlignment="1">
      <alignment wrapText="1"/>
    </xf>
    <xf numFmtId="0" fontId="9" fillId="0" borderId="14" xfId="0" applyFont="1" applyBorder="1" applyAlignment="1">
      <alignment vertical="top" wrapText="1"/>
    </xf>
    <xf numFmtId="49" fontId="9" fillId="0" borderId="0" xfId="0" applyNumberFormat="1" applyFont="1" applyAlignment="1">
      <alignment horizontal="left" vertical="top"/>
    </xf>
    <xf numFmtId="0" fontId="9" fillId="0" borderId="0" xfId="0" applyFont="1" applyBorder="1"/>
    <xf numFmtId="0" fontId="8" fillId="0" borderId="1" xfId="0" applyNumberFormat="1" applyFont="1" applyFill="1" applyBorder="1" applyAlignment="1">
      <alignment horizontal="center" vertical="center" wrapText="1"/>
    </xf>
    <xf numFmtId="4" fontId="8" fillId="0" borderId="0" xfId="0" applyNumberFormat="1" applyFont="1" applyBorder="1" applyAlignment="1" applyProtection="1">
      <alignment horizontal="center" vertical="center"/>
    </xf>
    <xf numFmtId="164" fontId="8" fillId="0" borderId="1" xfId="0" applyNumberFormat="1" applyFont="1" applyBorder="1" applyAlignment="1" applyProtection="1">
      <alignment horizontal="center" vertical="center"/>
    </xf>
    <xf numFmtId="0" fontId="9" fillId="0" borderId="13" xfId="0" applyFont="1" applyBorder="1" applyAlignment="1">
      <alignment vertical="top" wrapText="1"/>
    </xf>
    <xf numFmtId="49" fontId="9" fillId="0" borderId="0" xfId="0" applyNumberFormat="1" applyFont="1" applyBorder="1" applyAlignment="1">
      <alignment vertical="top" wrapText="1"/>
    </xf>
    <xf numFmtId="164" fontId="8"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vertical="top" wrapText="1"/>
      <protection locked="0"/>
    </xf>
    <xf numFmtId="0" fontId="8" fillId="0" borderId="1" xfId="0" applyNumberFormat="1" applyFont="1" applyBorder="1" applyAlignment="1">
      <alignment horizontal="center" vertical="center"/>
    </xf>
    <xf numFmtId="0" fontId="8" fillId="0" borderId="1" xfId="0" applyNumberFormat="1" applyFont="1" applyBorder="1" applyAlignment="1" applyProtection="1">
      <alignment horizontal="center" vertical="center"/>
    </xf>
    <xf numFmtId="164" fontId="8" fillId="0" borderId="0" xfId="0" applyNumberFormat="1" applyFont="1" applyBorder="1" applyAlignment="1">
      <alignment horizontal="center" vertical="center"/>
    </xf>
    <xf numFmtId="49" fontId="9" fillId="0" borderId="0" xfId="0" applyNumberFormat="1" applyFont="1" applyAlignment="1">
      <alignment horizontal="left"/>
    </xf>
    <xf numFmtId="0" fontId="9" fillId="0" borderId="0" xfId="0" applyFont="1" applyAlignment="1"/>
    <xf numFmtId="164" fontId="8" fillId="0" borderId="0" xfId="0" applyNumberFormat="1" applyFont="1" applyBorder="1" applyAlignment="1">
      <alignment horizontal="center"/>
    </xf>
    <xf numFmtId="0" fontId="13" fillId="0" borderId="0" xfId="0" applyFont="1"/>
    <xf numFmtId="0" fontId="0" fillId="0" borderId="14" xfId="0" applyBorder="1"/>
    <xf numFmtId="49" fontId="4" fillId="0" borderId="0" xfId="0" applyNumberFormat="1" applyFont="1"/>
    <xf numFmtId="164" fontId="0" fillId="0" borderId="0" xfId="0" applyNumberFormat="1"/>
    <xf numFmtId="0" fontId="0" fillId="0" borderId="17" xfId="0" applyBorder="1" applyProtection="1">
      <protection locked="0"/>
    </xf>
    <xf numFmtId="0" fontId="0" fillId="0" borderId="0" xfId="0" applyBorder="1" applyProtection="1">
      <protection locked="0"/>
    </xf>
    <xf numFmtId="0" fontId="2" fillId="0" borderId="17" xfId="0" applyFont="1" applyBorder="1" applyProtection="1">
      <protection locked="0"/>
    </xf>
    <xf numFmtId="0" fontId="8" fillId="0" borderId="0" xfId="0" applyFont="1" applyAlignment="1" applyProtection="1">
      <alignment horizontal="left"/>
    </xf>
    <xf numFmtId="14" fontId="8" fillId="0" borderId="10" xfId="0" applyNumberFormat="1" applyFont="1" applyBorder="1" applyAlignment="1" applyProtection="1">
      <alignment horizontal="left"/>
    </xf>
    <xf numFmtId="0" fontId="9" fillId="0" borderId="0" xfId="0" applyFont="1" applyProtection="1"/>
    <xf numFmtId="0" fontId="4" fillId="0" borderId="0" xfId="0" applyFont="1" applyBorder="1" applyAlignment="1" applyProtection="1"/>
    <xf numFmtId="0" fontId="8" fillId="0" borderId="10" xfId="0" applyFont="1" applyBorder="1" applyAlignment="1" applyProtection="1">
      <alignment horizontal="left"/>
    </xf>
    <xf numFmtId="0" fontId="4" fillId="0" borderId="11" xfId="0" applyFont="1" applyFill="1" applyBorder="1" applyAlignment="1" applyProtection="1">
      <alignment vertical="center"/>
    </xf>
    <xf numFmtId="0" fontId="4" fillId="0" borderId="12" xfId="0" applyFont="1" applyFill="1" applyBorder="1" applyAlignment="1" applyProtection="1">
      <alignment vertical="center"/>
    </xf>
    <xf numFmtId="0" fontId="10" fillId="0" borderId="0" xfId="0" applyFont="1" applyFill="1" applyProtection="1"/>
    <xf numFmtId="0" fontId="4" fillId="0" borderId="0" xfId="0" applyFont="1" applyProtection="1"/>
    <xf numFmtId="0" fontId="11" fillId="0" borderId="0" xfId="0" applyFont="1" applyProtection="1"/>
    <xf numFmtId="0" fontId="9" fillId="0" borderId="13" xfId="0" applyFont="1" applyBorder="1" applyProtection="1"/>
    <xf numFmtId="0" fontId="9" fillId="0" borderId="14" xfId="0" applyFont="1" applyBorder="1" applyProtection="1"/>
    <xf numFmtId="0" fontId="9" fillId="0" borderId="15" xfId="0" applyFont="1" applyBorder="1" applyProtection="1"/>
    <xf numFmtId="0" fontId="9" fillId="0" borderId="16" xfId="0" applyFont="1" applyBorder="1" applyProtection="1"/>
    <xf numFmtId="0" fontId="9" fillId="0" borderId="17" xfId="0" applyFont="1" applyBorder="1" applyProtection="1"/>
    <xf numFmtId="0" fontId="9" fillId="0" borderId="18" xfId="0" applyFont="1" applyBorder="1" applyProtection="1"/>
    <xf numFmtId="0" fontId="9" fillId="0" borderId="0" xfId="0" applyFont="1" applyBorder="1" applyAlignment="1" applyProtection="1"/>
    <xf numFmtId="0" fontId="0" fillId="0" borderId="0" xfId="0" applyProtection="1"/>
    <xf numFmtId="164" fontId="8" fillId="0" borderId="21" xfId="0" applyNumberFormat="1" applyFont="1" applyBorder="1" applyAlignment="1" applyProtection="1">
      <alignment horizontal="center" vertical="center" wrapText="1"/>
    </xf>
    <xf numFmtId="0" fontId="0" fillId="0" borderId="3" xfId="0" applyBorder="1" applyProtection="1">
      <protection locked="0"/>
    </xf>
    <xf numFmtId="0" fontId="0" fillId="0" borderId="24" xfId="0" applyBorder="1" applyProtection="1">
      <protection locked="0"/>
    </xf>
    <xf numFmtId="49" fontId="0" fillId="2" borderId="0" xfId="0" applyNumberFormat="1" applyFill="1"/>
    <xf numFmtId="49" fontId="0" fillId="0" borderId="0" xfId="0" applyNumberFormat="1" applyBorder="1" applyProtection="1">
      <protection locked="0"/>
    </xf>
    <xf numFmtId="49" fontId="0" fillId="0" borderId="5" xfId="0" applyNumberFormat="1" applyBorder="1" applyProtection="1">
      <protection locked="0"/>
    </xf>
    <xf numFmtId="49" fontId="0" fillId="0" borderId="0" xfId="0" applyNumberFormat="1" applyProtection="1">
      <protection locked="0"/>
    </xf>
    <xf numFmtId="49" fontId="0" fillId="2" borderId="0" xfId="0" applyNumberFormat="1" applyFill="1" applyBorder="1"/>
    <xf numFmtId="14" fontId="0" fillId="0" borderId="17" xfId="0" applyNumberFormat="1" applyBorder="1" applyProtection="1">
      <protection locked="0"/>
    </xf>
    <xf numFmtId="0" fontId="9" fillId="0" borderId="0" xfId="0" applyFont="1" applyFill="1"/>
    <xf numFmtId="49" fontId="2" fillId="0" borderId="5" xfId="0" applyNumberFormat="1" applyFont="1" applyBorder="1"/>
    <xf numFmtId="49" fontId="9" fillId="0" borderId="19" xfId="0" applyNumberFormat="1" applyFont="1" applyBorder="1" applyAlignment="1" applyProtection="1">
      <alignment horizontal="left" vertical="top" wrapText="1"/>
      <protection locked="0"/>
    </xf>
    <xf numFmtId="49" fontId="9" fillId="0" borderId="20" xfId="0" applyNumberFormat="1" applyFont="1" applyBorder="1" applyAlignment="1" applyProtection="1">
      <alignment horizontal="left" vertical="top" wrapText="1"/>
      <protection locked="0"/>
    </xf>
    <xf numFmtId="164" fontId="8" fillId="0" borderId="15" xfId="0" applyNumberFormat="1" applyFont="1" applyBorder="1" applyAlignment="1">
      <alignment horizontal="center" vertical="center"/>
    </xf>
    <xf numFmtId="164" fontId="8" fillId="0" borderId="8" xfId="0" applyNumberFormat="1" applyFont="1" applyBorder="1" applyAlignment="1">
      <alignment horizontal="center" vertical="center"/>
    </xf>
    <xf numFmtId="164" fontId="8" fillId="0" borderId="29" xfId="0" applyNumberFormat="1" applyFont="1" applyBorder="1" applyAlignment="1">
      <alignment horizontal="center" vertical="center" wrapText="1"/>
    </xf>
    <xf numFmtId="164" fontId="8" fillId="0" borderId="1" xfId="0" applyNumberFormat="1" applyFont="1" applyBorder="1" applyAlignment="1">
      <alignment horizontal="center" vertical="center"/>
    </xf>
    <xf numFmtId="164" fontId="8" fillId="0" borderId="21" xfId="0" applyNumberFormat="1" applyFont="1" applyBorder="1" applyAlignment="1">
      <alignment horizontal="center" vertical="center" wrapText="1"/>
    </xf>
    <xf numFmtId="164" fontId="8" fillId="0" borderId="0" xfId="0" applyNumberFormat="1" applyFont="1" applyBorder="1" applyAlignment="1" applyProtection="1">
      <alignment horizontal="center" vertical="center"/>
    </xf>
    <xf numFmtId="0" fontId="9" fillId="0" borderId="0" xfId="0" applyFont="1" applyBorder="1" applyAlignment="1">
      <alignment vertical="top" wrapText="1"/>
    </xf>
    <xf numFmtId="164" fontId="8" fillId="0" borderId="0" xfId="0" applyNumberFormat="1" applyFont="1" applyBorder="1" applyAlignment="1">
      <alignment horizontal="center" vertical="center" wrapText="1"/>
    </xf>
    <xf numFmtId="0" fontId="0" fillId="0" borderId="14" xfId="0" applyFill="1" applyBorder="1"/>
    <xf numFmtId="0" fontId="0" fillId="3" borderId="1" xfId="0" applyNumberFormat="1" applyFill="1" applyBorder="1" applyAlignment="1" applyProtection="1">
      <alignment horizontal="center"/>
      <protection locked="0"/>
    </xf>
    <xf numFmtId="0" fontId="1" fillId="0" borderId="0" xfId="0" applyFont="1"/>
    <xf numFmtId="0" fontId="0" fillId="4" borderId="1" xfId="0" applyFill="1" applyBorder="1" applyAlignment="1">
      <alignment horizontal="center"/>
    </xf>
    <xf numFmtId="0" fontId="0" fillId="4" borderId="1" xfId="0" applyNumberFormat="1" applyFill="1" applyBorder="1" applyAlignment="1">
      <alignment horizontal="center"/>
    </xf>
    <xf numFmtId="49" fontId="0" fillId="0" borderId="0" xfId="0" applyNumberFormat="1" applyBorder="1" applyAlignment="1"/>
    <xf numFmtId="0" fontId="0" fillId="0" borderId="2" xfId="0" applyBorder="1" applyProtection="1">
      <protection locked="0"/>
    </xf>
    <xf numFmtId="164" fontId="0" fillId="4" borderId="1" xfId="0" applyNumberFormat="1" applyFill="1" applyBorder="1" applyAlignment="1">
      <alignment horizontal="center"/>
    </xf>
    <xf numFmtId="0" fontId="1" fillId="0" borderId="0" xfId="0" applyFont="1" applyFill="1" applyBorder="1"/>
    <xf numFmtId="49" fontId="4" fillId="5" borderId="0" xfId="0" applyNumberFormat="1" applyFont="1" applyFill="1" applyAlignment="1">
      <alignment horizontal="left"/>
    </xf>
    <xf numFmtId="0" fontId="0" fillId="0" borderId="0" xfId="0" applyAlignment="1"/>
    <xf numFmtId="49" fontId="1" fillId="3" borderId="1" xfId="0" applyNumberFormat="1" applyFont="1" applyFill="1" applyBorder="1" applyAlignment="1" applyProtection="1">
      <alignment horizontal="center"/>
      <protection locked="0"/>
    </xf>
    <xf numFmtId="49" fontId="4" fillId="3" borderId="1" xfId="0" applyNumberFormat="1" applyFont="1" applyFill="1" applyBorder="1" applyAlignment="1" applyProtection="1">
      <alignment horizontal="center"/>
      <protection locked="0"/>
    </xf>
    <xf numFmtId="0" fontId="0" fillId="0" borderId="14" xfId="0" applyNumberFormat="1" applyFill="1" applyBorder="1" applyAlignment="1" applyProtection="1">
      <alignment horizontal="center"/>
      <protection locked="0"/>
    </xf>
    <xf numFmtId="0" fontId="8" fillId="0" borderId="0" xfId="0" applyFont="1" applyFill="1" applyAlignment="1"/>
    <xf numFmtId="49" fontId="1" fillId="0" borderId="0" xfId="0" applyNumberFormat="1" applyFont="1" applyAlignment="1">
      <alignment vertical="top"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2" fillId="0" borderId="0" xfId="0" applyFont="1" applyAlignment="1">
      <alignment vertical="center"/>
    </xf>
    <xf numFmtId="0" fontId="0" fillId="0" borderId="0" xfId="0" applyBorder="1" applyAlignment="1">
      <alignment vertical="center"/>
    </xf>
    <xf numFmtId="0" fontId="16" fillId="0" borderId="0" xfId="0" applyFont="1" applyBorder="1"/>
    <xf numFmtId="0" fontId="1" fillId="0" borderId="17" xfId="0" applyFont="1" applyBorder="1" applyProtection="1">
      <protection locked="0"/>
    </xf>
    <xf numFmtId="0" fontId="2" fillId="6" borderId="19" xfId="0" applyFont="1" applyFill="1" applyBorder="1"/>
    <xf numFmtId="0" fontId="2" fillId="6" borderId="20" xfId="0" applyFont="1" applyFill="1" applyBorder="1"/>
    <xf numFmtId="0" fontId="2" fillId="6" borderId="19" xfId="0" applyFont="1" applyFill="1" applyBorder="1" applyAlignment="1">
      <alignment vertical="center"/>
    </xf>
    <xf numFmtId="0" fontId="2" fillId="6" borderId="20" xfId="0" applyFont="1" applyFill="1" applyBorder="1" applyAlignment="1">
      <alignment vertical="center"/>
    </xf>
    <xf numFmtId="164" fontId="0" fillId="7" borderId="1" xfId="0" applyNumberFormat="1" applyFill="1" applyBorder="1" applyAlignment="1">
      <alignment horizontal="center"/>
    </xf>
    <xf numFmtId="164" fontId="0" fillId="7" borderId="21" xfId="0" applyNumberFormat="1" applyFill="1" applyBorder="1" applyAlignment="1">
      <alignment horizontal="center"/>
    </xf>
    <xf numFmtId="0" fontId="0" fillId="7" borderId="1" xfId="0" applyFill="1" applyBorder="1" applyAlignment="1">
      <alignment horizontal="center"/>
    </xf>
    <xf numFmtId="0" fontId="0" fillId="7" borderId="1" xfId="0" applyNumberFormat="1" applyFill="1" applyBorder="1" applyAlignment="1">
      <alignment horizontal="center"/>
    </xf>
    <xf numFmtId="0" fontId="0" fillId="7" borderId="35" xfId="0" applyNumberFormat="1" applyFill="1" applyBorder="1" applyAlignment="1">
      <alignment horizontal="center"/>
    </xf>
    <xf numFmtId="164" fontId="0" fillId="8" borderId="1" xfId="0" applyNumberFormat="1" applyFill="1" applyBorder="1" applyAlignment="1">
      <alignment horizontal="center"/>
    </xf>
    <xf numFmtId="0" fontId="1" fillId="0" borderId="0" xfId="0" applyFont="1" applyBorder="1"/>
    <xf numFmtId="49" fontId="1" fillId="5" borderId="0" xfId="0" applyNumberFormat="1" applyFont="1" applyFill="1" applyAlignment="1">
      <alignment horizontal="left"/>
    </xf>
    <xf numFmtId="0" fontId="1" fillId="0" borderId="5" xfId="0" applyFont="1" applyFill="1" applyBorder="1"/>
    <xf numFmtId="0" fontId="1" fillId="0" borderId="28" xfId="0" applyFont="1" applyFill="1" applyBorder="1"/>
    <xf numFmtId="0" fontId="1" fillId="0" borderId="27" xfId="0" applyFont="1" applyFill="1" applyBorder="1"/>
    <xf numFmtId="0" fontId="2" fillId="0" borderId="0" xfId="0" applyFont="1" applyAlignment="1"/>
    <xf numFmtId="0" fontId="0" fillId="0" borderId="14" xfId="0" applyFill="1" applyBorder="1" applyAlignment="1">
      <alignment horizontal="center"/>
    </xf>
    <xf numFmtId="0" fontId="0" fillId="0" borderId="0" xfId="0" applyFill="1" applyBorder="1" applyAlignment="1">
      <alignment horizontal="center"/>
    </xf>
    <xf numFmtId="0" fontId="0" fillId="0" borderId="17" xfId="0" applyFill="1" applyBorder="1" applyAlignment="1">
      <alignment horizontal="center"/>
    </xf>
    <xf numFmtId="0" fontId="1" fillId="0" borderId="0" xfId="0" applyFont="1" applyAlignment="1">
      <alignment horizontal="left" vertical="center"/>
    </xf>
    <xf numFmtId="0" fontId="2" fillId="7" borderId="19" xfId="0" applyFont="1" applyFill="1" applyBorder="1" applyAlignment="1">
      <alignment vertical="center"/>
    </xf>
    <xf numFmtId="0" fontId="0" fillId="7" borderId="9" xfId="0" applyFill="1" applyBorder="1" applyAlignment="1">
      <alignment vertical="center"/>
    </xf>
    <xf numFmtId="0" fontId="0" fillId="7" borderId="20" xfId="0" applyFill="1" applyBorder="1"/>
    <xf numFmtId="164" fontId="2" fillId="9" borderId="29" xfId="0" applyNumberFormat="1" applyFont="1" applyFill="1" applyBorder="1" applyAlignment="1">
      <alignment horizontal="center"/>
    </xf>
    <xf numFmtId="0" fontId="1" fillId="0" borderId="0" xfId="0" applyFont="1" applyAlignment="1">
      <alignment vertical="center" wrapText="1"/>
    </xf>
    <xf numFmtId="49" fontId="0" fillId="0" borderId="4" xfId="0" applyNumberFormat="1" applyBorder="1"/>
    <xf numFmtId="0" fontId="0" fillId="0" borderId="23" xfId="0" applyBorder="1"/>
    <xf numFmtId="0" fontId="0" fillId="0" borderId="0" xfId="0" applyAlignment="1">
      <alignment wrapText="1"/>
    </xf>
    <xf numFmtId="0" fontId="0" fillId="0" borderId="27" xfId="0" applyBorder="1"/>
    <xf numFmtId="0" fontId="0" fillId="0" borderId="0" xfId="0" applyBorder="1" applyAlignment="1"/>
    <xf numFmtId="0" fontId="1" fillId="0" borderId="0" xfId="0" applyFont="1" applyAlignment="1">
      <alignment vertical="center" wrapText="1"/>
    </xf>
    <xf numFmtId="0" fontId="0" fillId="0" borderId="0" xfId="0" applyAlignment="1">
      <alignment vertical="center" wrapText="1"/>
    </xf>
    <xf numFmtId="0" fontId="0" fillId="0" borderId="0" xfId="0" applyAlignment="1"/>
    <xf numFmtId="0" fontId="17" fillId="0" borderId="0" xfId="0" applyFont="1"/>
    <xf numFmtId="49" fontId="17" fillId="0" borderId="0" xfId="0" applyNumberFormat="1" applyFont="1" applyAlignment="1">
      <alignment horizontal="left"/>
    </xf>
    <xf numFmtId="49" fontId="17" fillId="0" borderId="0" xfId="0" applyNumberFormat="1" applyFont="1" applyBorder="1"/>
    <xf numFmtId="49" fontId="18" fillId="0" borderId="0" xfId="0" applyNumberFormat="1" applyFont="1" applyBorder="1"/>
    <xf numFmtId="0" fontId="19" fillId="0" borderId="0" xfId="0" applyFont="1"/>
    <xf numFmtId="0" fontId="20" fillId="0" borderId="0" xfId="0" applyFont="1"/>
    <xf numFmtId="0" fontId="21" fillId="0" borderId="0" xfId="0" applyFont="1"/>
    <xf numFmtId="0" fontId="22" fillId="0" borderId="0" xfId="0" applyFont="1"/>
    <xf numFmtId="49" fontId="2" fillId="0" borderId="0" xfId="0" applyNumberFormat="1" applyFont="1" applyFill="1"/>
    <xf numFmtId="0" fontId="1" fillId="0" borderId="2" xfId="0" applyFont="1" applyFill="1" applyBorder="1"/>
    <xf numFmtId="49" fontId="0" fillId="0" borderId="2" xfId="0" applyNumberFormat="1" applyFill="1" applyBorder="1"/>
    <xf numFmtId="49" fontId="17" fillId="0" borderId="0" xfId="0" applyNumberFormat="1" applyFont="1"/>
    <xf numFmtId="0" fontId="18" fillId="0" borderId="0" xfId="0" applyFont="1"/>
    <xf numFmtId="49" fontId="18" fillId="0" borderId="0" xfId="0" applyNumberFormat="1" applyFont="1"/>
    <xf numFmtId="0" fontId="18" fillId="0" borderId="3" xfId="0" applyFont="1" applyBorder="1"/>
    <xf numFmtId="0" fontId="17" fillId="2" borderId="0" xfId="0" applyFont="1" applyFill="1"/>
    <xf numFmtId="0" fontId="18" fillId="0" borderId="2" xfId="0" applyFont="1" applyBorder="1"/>
    <xf numFmtId="0" fontId="1" fillId="0" borderId="2" xfId="0" applyFont="1" applyBorder="1"/>
    <xf numFmtId="0" fontId="18" fillId="0" borderId="27" xfId="0" applyFont="1" applyBorder="1"/>
    <xf numFmtId="0" fontId="18" fillId="0" borderId="0" xfId="0" applyFont="1" applyBorder="1"/>
    <xf numFmtId="0" fontId="17" fillId="0" borderId="0" xfId="0" applyFont="1" applyFill="1" applyBorder="1"/>
    <xf numFmtId="0" fontId="18" fillId="0" borderId="2" xfId="0" applyFont="1" applyFill="1" applyBorder="1"/>
    <xf numFmtId="49" fontId="17" fillId="2" borderId="0" xfId="0" applyNumberFormat="1" applyFont="1" applyFill="1"/>
    <xf numFmtId="49" fontId="1" fillId="0" borderId="0" xfId="0" applyNumberFormat="1" applyFont="1" applyAlignment="1">
      <alignment horizontal="left"/>
    </xf>
    <xf numFmtId="0" fontId="1" fillId="0" borderId="2" xfId="0" applyFont="1" applyBorder="1" applyAlignment="1"/>
    <xf numFmtId="0" fontId="18" fillId="0" borderId="2" xfId="0" applyFont="1" applyBorder="1" applyAlignment="1"/>
    <xf numFmtId="49" fontId="18" fillId="0" borderId="0" xfId="0" applyNumberFormat="1" applyFont="1" applyAlignment="1">
      <alignment horizontal="left"/>
    </xf>
    <xf numFmtId="49" fontId="2" fillId="10" borderId="4" xfId="0" applyNumberFormat="1" applyFont="1" applyFill="1" applyBorder="1" applyAlignment="1" applyProtection="1">
      <alignment horizontal="center" shrinkToFit="1"/>
      <protection locked="0"/>
    </xf>
    <xf numFmtId="49" fontId="2" fillId="10" borderId="0" xfId="0" applyNumberFormat="1" applyFont="1" applyFill="1" applyAlignment="1" applyProtection="1">
      <alignment horizontal="right" shrinkToFit="1"/>
      <protection locked="0"/>
    </xf>
    <xf numFmtId="0" fontId="2" fillId="10" borderId="4" xfId="0" applyFont="1" applyFill="1" applyBorder="1" applyAlignment="1" applyProtection="1">
      <alignment shrinkToFit="1"/>
      <protection locked="0"/>
    </xf>
    <xf numFmtId="49" fontId="0" fillId="0" borderId="4" xfId="0" applyNumberFormat="1" applyBorder="1" applyAlignment="1" applyProtection="1">
      <alignment shrinkToFit="1"/>
      <protection locked="0"/>
    </xf>
    <xf numFmtId="49" fontId="0" fillId="0" borderId="23" xfId="0" applyNumberFormat="1" applyBorder="1" applyAlignment="1" applyProtection="1">
      <alignment shrinkToFit="1"/>
      <protection locked="0"/>
    </xf>
    <xf numFmtId="49" fontId="0" fillId="0" borderId="0" xfId="0" applyNumberFormat="1" applyBorder="1" applyAlignment="1" applyProtection="1">
      <alignment shrinkToFit="1"/>
      <protection locked="0"/>
    </xf>
    <xf numFmtId="49" fontId="0" fillId="0" borderId="3" xfId="0" applyNumberFormat="1" applyBorder="1" applyAlignment="1" applyProtection="1">
      <alignment shrinkToFit="1"/>
      <protection locked="0"/>
    </xf>
    <xf numFmtId="49" fontId="0" fillId="0" borderId="2" xfId="0" applyNumberFormat="1" applyBorder="1" applyAlignment="1" applyProtection="1">
      <alignment shrinkToFit="1"/>
      <protection locked="0"/>
    </xf>
    <xf numFmtId="49" fontId="0" fillId="0" borderId="22" xfId="0" applyNumberFormat="1" applyBorder="1" applyAlignment="1" applyProtection="1">
      <alignment shrinkToFit="1"/>
      <protection locked="0"/>
    </xf>
    <xf numFmtId="49" fontId="0" fillId="0" borderId="5" xfId="0" applyNumberFormat="1" applyBorder="1" applyAlignment="1" applyProtection="1">
      <alignment shrinkToFit="1"/>
      <protection locked="0"/>
    </xf>
    <xf numFmtId="49" fontId="0" fillId="0" borderId="24" xfId="0" applyNumberFormat="1" applyBorder="1" applyAlignment="1" applyProtection="1">
      <alignment shrinkToFit="1"/>
      <protection locked="0"/>
    </xf>
    <xf numFmtId="49" fontId="0" fillId="0" borderId="34" xfId="0" applyNumberFormat="1" applyBorder="1" applyAlignment="1" applyProtection="1">
      <alignment shrinkToFit="1"/>
      <protection locked="0"/>
    </xf>
    <xf numFmtId="49" fontId="0" fillId="0" borderId="0" xfId="0" applyNumberFormat="1" applyAlignment="1" applyProtection="1">
      <alignment shrinkToFit="1"/>
      <protection locked="0"/>
    </xf>
    <xf numFmtId="49" fontId="1" fillId="0" borderId="23" xfId="0" applyNumberFormat="1" applyFont="1" applyBorder="1" applyAlignment="1" applyProtection="1">
      <alignment shrinkToFit="1"/>
      <protection locked="0"/>
    </xf>
    <xf numFmtId="49" fontId="0" fillId="0" borderId="26" xfId="0" applyNumberFormat="1" applyBorder="1" applyAlignment="1" applyProtection="1">
      <alignment shrinkToFit="1"/>
      <protection locked="0"/>
    </xf>
    <xf numFmtId="49" fontId="1" fillId="0" borderId="3" xfId="0" applyNumberFormat="1" applyFont="1" applyBorder="1" applyAlignment="1" applyProtection="1">
      <alignment shrinkToFit="1"/>
      <protection locked="0"/>
    </xf>
    <xf numFmtId="49" fontId="0" fillId="0" borderId="25" xfId="0" applyNumberFormat="1" applyBorder="1" applyAlignment="1" applyProtection="1">
      <alignment shrinkToFit="1"/>
      <protection locked="0"/>
    </xf>
    <xf numFmtId="0" fontId="23" fillId="0" borderId="0" xfId="1" applyFont="1" applyAlignment="1">
      <alignment vertical="center"/>
    </xf>
    <xf numFmtId="0" fontId="1" fillId="0" borderId="0" xfId="1" applyAlignment="1">
      <alignment vertical="center"/>
    </xf>
    <xf numFmtId="0" fontId="2" fillId="0" borderId="0" xfId="1" applyFont="1"/>
    <xf numFmtId="0" fontId="1" fillId="0" borderId="0" xfId="1"/>
    <xf numFmtId="49" fontId="2" fillId="0" borderId="0" xfId="1" applyNumberFormat="1" applyFont="1" applyBorder="1"/>
    <xf numFmtId="0" fontId="24" fillId="0" borderId="0" xfId="1" applyFont="1" applyAlignment="1">
      <alignment vertical="center"/>
    </xf>
    <xf numFmtId="0" fontId="25" fillId="0" borderId="0" xfId="1" applyFont="1" applyAlignment="1">
      <alignment vertical="center"/>
    </xf>
    <xf numFmtId="0" fontId="1" fillId="0" borderId="0" xfId="1" applyFont="1" applyAlignment="1">
      <alignment vertical="center" wrapText="1"/>
    </xf>
    <xf numFmtId="0" fontId="26" fillId="0" borderId="0" xfId="1" applyFont="1" applyAlignment="1">
      <alignment horizontal="center" vertical="center"/>
    </xf>
    <xf numFmtId="0" fontId="1" fillId="0" borderId="0" xfId="1" applyFont="1" applyAlignment="1">
      <alignment vertical="center"/>
    </xf>
    <xf numFmtId="0" fontId="2" fillId="0" borderId="0" xfId="0" applyFont="1" applyAlignment="1">
      <alignment vertical="center" wrapText="1"/>
    </xf>
    <xf numFmtId="0" fontId="1" fillId="0" borderId="0" xfId="0" applyFont="1" applyAlignment="1">
      <alignment vertical="center" wrapText="1"/>
    </xf>
    <xf numFmtId="0" fontId="2" fillId="0" borderId="0" xfId="0" applyFont="1" applyBorder="1" applyAlignment="1">
      <alignment wrapText="1"/>
    </xf>
    <xf numFmtId="0" fontId="0" fillId="0" borderId="0" xfId="0" applyAlignment="1">
      <alignment vertical="center" wrapText="1"/>
    </xf>
    <xf numFmtId="0" fontId="9" fillId="0" borderId="0" xfId="0" applyFont="1" applyAlignment="1">
      <alignment vertical="top" wrapText="1" shrinkToFit="1"/>
    </xf>
    <xf numFmtId="0" fontId="9" fillId="0" borderId="0" xfId="0" applyFont="1"/>
    <xf numFmtId="0" fontId="8" fillId="0" borderId="0" xfId="0" applyFont="1" applyFill="1" applyAlignment="1">
      <alignment horizontal="center" wrapText="1"/>
    </xf>
    <xf numFmtId="0" fontId="8" fillId="0" borderId="0" xfId="0" applyFont="1" applyBorder="1" applyAlignment="1" applyProtection="1">
      <alignment horizontal="left"/>
      <protection locked="0"/>
    </xf>
    <xf numFmtId="0" fontId="8" fillId="0" borderId="10" xfId="0" applyFont="1" applyBorder="1" applyAlignment="1" applyProtection="1">
      <alignment horizontal="left"/>
      <protection locked="0"/>
    </xf>
    <xf numFmtId="0" fontId="9" fillId="0" borderId="0" xfId="0" applyFont="1" applyAlignment="1">
      <alignment wrapText="1"/>
    </xf>
    <xf numFmtId="0" fontId="0" fillId="0" borderId="0" xfId="0" applyAlignment="1">
      <alignment wrapText="1"/>
    </xf>
    <xf numFmtId="0" fontId="9" fillId="0" borderId="0" xfId="0" applyFont="1" applyAlignment="1" applyProtection="1">
      <alignment wrapText="1" shrinkToFit="1"/>
      <protection locked="0"/>
    </xf>
    <xf numFmtId="15" fontId="8" fillId="0" borderId="10" xfId="0" applyNumberFormat="1" applyFont="1" applyBorder="1" applyAlignment="1" applyProtection="1">
      <alignment horizontal="left"/>
      <protection locked="0"/>
    </xf>
    <xf numFmtId="0" fontId="8" fillId="0" borderId="7" xfId="0" applyFont="1" applyFill="1" applyBorder="1" applyAlignment="1">
      <alignment horizontal="center"/>
    </xf>
    <xf numFmtId="0" fontId="11" fillId="0" borderId="0" xfId="0" applyFont="1" applyFill="1" applyBorder="1" applyAlignment="1">
      <alignment horizontal="center"/>
    </xf>
    <xf numFmtId="0" fontId="11" fillId="0" borderId="28" xfId="0" applyFont="1" applyFill="1" applyBorder="1" applyAlignment="1">
      <alignment horizontal="center"/>
    </xf>
    <xf numFmtId="0" fontId="9" fillId="0" borderId="0" xfId="0" applyFont="1" applyAlignment="1">
      <alignment vertical="top" wrapText="1"/>
    </xf>
    <xf numFmtId="0" fontId="9" fillId="0" borderId="0" xfId="0" applyFont="1" applyAlignment="1">
      <alignment vertical="top"/>
    </xf>
    <xf numFmtId="0" fontId="9" fillId="0" borderId="7" xfId="0" applyFont="1" applyBorder="1" applyAlignment="1">
      <alignment horizontal="center" wrapText="1"/>
    </xf>
    <xf numFmtId="0" fontId="9" fillId="0" borderId="0" xfId="0" applyFont="1" applyBorder="1" applyAlignment="1">
      <alignment horizontal="center"/>
    </xf>
    <xf numFmtId="0" fontId="9" fillId="0" borderId="28" xfId="0" applyFont="1" applyBorder="1" applyAlignment="1">
      <alignment horizontal="center"/>
    </xf>
    <xf numFmtId="0" fontId="8" fillId="0" borderId="0" xfId="0" applyFont="1" applyFill="1" applyAlignment="1">
      <alignment horizontal="center"/>
    </xf>
    <xf numFmtId="0" fontId="11" fillId="0" borderId="0" xfId="0" applyFont="1" applyFill="1" applyAlignment="1">
      <alignment horizontal="center"/>
    </xf>
    <xf numFmtId="0" fontId="11" fillId="0" borderId="19"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9" fillId="0" borderId="0" xfId="0" applyFont="1" applyAlignment="1">
      <alignment horizontal="center" vertical="top" wrapText="1"/>
    </xf>
    <xf numFmtId="0" fontId="8" fillId="0" borderId="0" xfId="0" applyFont="1" applyBorder="1" applyAlignment="1" applyProtection="1">
      <alignment horizontal="left" wrapText="1"/>
      <protection locked="0"/>
    </xf>
    <xf numFmtId="0" fontId="2" fillId="0" borderId="33" xfId="0" applyFont="1" applyFill="1" applyBorder="1" applyAlignment="1">
      <alignment horizontal="center" vertical="center"/>
    </xf>
    <xf numFmtId="0" fontId="8" fillId="0" borderId="0" xfId="0" applyFont="1" applyAlignment="1"/>
    <xf numFmtId="0" fontId="0" fillId="0" borderId="0" xfId="0" applyAlignment="1"/>
    <xf numFmtId="0" fontId="9" fillId="0" borderId="0" xfId="0" applyFont="1" applyAlignment="1">
      <alignment horizontal="left" vertical="top" wrapText="1"/>
    </xf>
    <xf numFmtId="0" fontId="9" fillId="0" borderId="0" xfId="0" applyFont="1" applyAlignment="1">
      <alignment horizontal="left" vertical="center" wrapText="1"/>
    </xf>
    <xf numFmtId="0" fontId="0" fillId="0" borderId="31" xfId="0" applyBorder="1" applyAlignment="1">
      <alignment horizontal="left" vertical="center" wrapText="1"/>
    </xf>
    <xf numFmtId="49" fontId="9" fillId="0" borderId="19" xfId="0" applyNumberFormat="1" applyFont="1" applyFill="1" applyBorder="1" applyAlignment="1">
      <alignment horizontal="left" vertical="top" wrapText="1"/>
    </xf>
    <xf numFmtId="49" fontId="9" fillId="0" borderId="20" xfId="0" applyNumberFormat="1" applyFont="1" applyFill="1" applyBorder="1" applyAlignment="1">
      <alignment horizontal="left" vertical="top" wrapText="1"/>
    </xf>
    <xf numFmtId="49" fontId="9" fillId="0" borderId="19" xfId="0" applyNumberFormat="1" applyFont="1" applyBorder="1" applyAlignment="1" applyProtection="1">
      <alignment horizontal="left" vertical="top" wrapText="1"/>
      <protection locked="0"/>
    </xf>
    <xf numFmtId="49" fontId="9" fillId="0" borderId="20" xfId="0" applyNumberFormat="1" applyFont="1" applyBorder="1" applyAlignment="1" applyProtection="1">
      <alignment horizontal="left" vertical="top" wrapText="1"/>
      <protection locked="0"/>
    </xf>
    <xf numFmtId="49" fontId="2" fillId="0" borderId="10" xfId="0" applyNumberFormat="1" applyFont="1" applyBorder="1" applyAlignment="1" applyProtection="1">
      <alignment horizontal="left"/>
      <protection locked="0"/>
    </xf>
    <xf numFmtId="0" fontId="2" fillId="0" borderId="10" xfId="0" applyFont="1" applyBorder="1" applyAlignment="1" applyProtection="1">
      <alignment horizontal="left"/>
      <protection locked="0"/>
    </xf>
    <xf numFmtId="0" fontId="9" fillId="0" borderId="0" xfId="0" applyFont="1" applyFill="1" applyAlignment="1">
      <alignment vertical="top" wrapText="1"/>
    </xf>
    <xf numFmtId="0" fontId="9" fillId="0" borderId="0" xfId="0" applyFont="1" applyFill="1" applyAlignment="1"/>
    <xf numFmtId="0" fontId="8" fillId="0" borderId="0" xfId="0" applyFont="1" applyAlignment="1">
      <alignment horizontal="left" vertical="top" wrapText="1"/>
    </xf>
    <xf numFmtId="0" fontId="11" fillId="0" borderId="0" xfId="0" applyFont="1" applyAlignment="1">
      <alignment horizontal="left"/>
    </xf>
    <xf numFmtId="49" fontId="9" fillId="0" borderId="0" xfId="0" applyNumberFormat="1" applyFont="1" applyAlignment="1">
      <alignment horizontal="left" vertical="top" wrapText="1"/>
    </xf>
    <xf numFmtId="0" fontId="9" fillId="0" borderId="19" xfId="0" applyNumberFormat="1" applyFont="1" applyFill="1" applyBorder="1" applyAlignment="1">
      <alignment horizontal="left" vertical="top" wrapText="1"/>
    </xf>
    <xf numFmtId="0" fontId="9" fillId="0" borderId="20" xfId="0" applyNumberFormat="1" applyFont="1" applyFill="1" applyBorder="1" applyAlignment="1">
      <alignment horizontal="left" vertical="top" wrapText="1"/>
    </xf>
    <xf numFmtId="0" fontId="8" fillId="0" borderId="0" xfId="0" applyFont="1" applyFill="1" applyAlignment="1">
      <alignment horizontal="left" vertical="top" wrapText="1"/>
    </xf>
    <xf numFmtId="0" fontId="11" fillId="0" borderId="0" xfId="0" applyFont="1" applyFill="1" applyAlignment="1">
      <alignment horizontal="left"/>
    </xf>
    <xf numFmtId="0" fontId="8" fillId="0" borderId="0" xfId="0" applyFont="1" applyFill="1" applyAlignment="1">
      <alignment vertical="top" wrapText="1"/>
    </xf>
    <xf numFmtId="0" fontId="11" fillId="0" borderId="0" xfId="0" applyFont="1" applyFill="1" applyAlignment="1"/>
    <xf numFmtId="49" fontId="9" fillId="0" borderId="19" xfId="0" applyNumberFormat="1" applyFont="1" applyBorder="1" applyAlignment="1" applyProtection="1">
      <alignment horizontal="center" vertical="center" wrapText="1"/>
      <protection locked="0"/>
    </xf>
    <xf numFmtId="49" fontId="9" fillId="0" borderId="20" xfId="0" applyNumberFormat="1" applyFont="1" applyBorder="1" applyAlignment="1" applyProtection="1">
      <alignment horizontal="center" vertical="center" wrapText="1"/>
      <protection locked="0"/>
    </xf>
    <xf numFmtId="2" fontId="9" fillId="0" borderId="19" xfId="0" applyNumberFormat="1" applyFont="1" applyFill="1" applyBorder="1" applyAlignment="1">
      <alignment horizontal="left" vertical="top" wrapText="1"/>
    </xf>
    <xf numFmtId="2" fontId="9" fillId="0" borderId="20" xfId="0" applyNumberFormat="1" applyFont="1" applyFill="1" applyBorder="1" applyAlignment="1">
      <alignment horizontal="left" vertical="top" wrapText="1"/>
    </xf>
    <xf numFmtId="49" fontId="9" fillId="0" borderId="13" xfId="0" applyNumberFormat="1" applyFont="1" applyBorder="1" applyAlignment="1" applyProtection="1">
      <alignment horizontal="center" vertical="top" wrapText="1"/>
      <protection locked="0"/>
    </xf>
    <xf numFmtId="49" fontId="9" fillId="0" borderId="15" xfId="0" applyNumberFormat="1" applyFont="1" applyBorder="1" applyAlignment="1" applyProtection="1">
      <alignment horizontal="center" vertical="top" wrapText="1"/>
      <protection locked="0"/>
    </xf>
    <xf numFmtId="49" fontId="9" fillId="0" borderId="19" xfId="0" applyNumberFormat="1" applyFont="1" applyFill="1" applyBorder="1" applyAlignment="1">
      <alignment horizontal="left" vertical="center" wrapText="1"/>
    </xf>
    <xf numFmtId="49" fontId="9" fillId="0" borderId="20" xfId="0" applyNumberFormat="1" applyFont="1" applyFill="1" applyBorder="1" applyAlignment="1">
      <alignment horizontal="left" vertical="center" wrapText="1"/>
    </xf>
    <xf numFmtId="49" fontId="9" fillId="0" borderId="19" xfId="0" applyNumberFormat="1" applyFont="1" applyBorder="1" applyAlignment="1" applyProtection="1">
      <alignment horizontal="center" vertical="top" wrapText="1"/>
      <protection locked="0"/>
    </xf>
    <xf numFmtId="49" fontId="9" fillId="0" borderId="20" xfId="0" applyNumberFormat="1" applyFont="1" applyBorder="1" applyAlignment="1" applyProtection="1">
      <alignment horizontal="center" vertical="top" wrapText="1"/>
      <protection locked="0"/>
    </xf>
    <xf numFmtId="0" fontId="8" fillId="0" borderId="0" xfId="0" applyFont="1" applyAlignment="1">
      <alignment horizontal="left"/>
    </xf>
    <xf numFmtId="0" fontId="8" fillId="0" borderId="10" xfId="0" applyFont="1" applyBorder="1" applyAlignment="1"/>
    <xf numFmtId="0" fontId="9" fillId="0" borderId="0" xfId="0" applyFont="1" applyAlignment="1" applyProtection="1">
      <alignment vertical="top" wrapText="1" shrinkToFit="1"/>
    </xf>
    <xf numFmtId="0" fontId="9" fillId="0" borderId="0" xfId="0" applyFont="1" applyProtection="1"/>
    <xf numFmtId="0" fontId="8" fillId="0" borderId="0" xfId="0" applyFont="1" applyFill="1" applyAlignment="1" applyProtection="1">
      <alignment horizontal="center" wrapText="1"/>
    </xf>
    <xf numFmtId="0" fontId="8" fillId="0" borderId="0" xfId="0" applyFont="1" applyBorder="1" applyAlignment="1" applyProtection="1">
      <alignment horizontal="left"/>
    </xf>
    <xf numFmtId="0" fontId="8" fillId="0" borderId="10" xfId="0" applyFont="1" applyBorder="1" applyAlignment="1" applyProtection="1">
      <alignment horizontal="left"/>
    </xf>
    <xf numFmtId="0" fontId="9" fillId="0" borderId="0" xfId="0" applyFont="1" applyAlignment="1" applyProtection="1">
      <alignment wrapText="1"/>
    </xf>
    <xf numFmtId="0" fontId="0" fillId="0" borderId="0" xfId="0" applyAlignment="1" applyProtection="1">
      <alignment wrapText="1"/>
    </xf>
    <xf numFmtId="0" fontId="8" fillId="0" borderId="7"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28" xfId="0" applyFont="1" applyFill="1" applyBorder="1" applyAlignment="1" applyProtection="1">
      <alignment horizontal="center"/>
    </xf>
    <xf numFmtId="0" fontId="9" fillId="0" borderId="0" xfId="0" applyFont="1" applyAlignment="1" applyProtection="1">
      <alignment vertical="top" wrapText="1"/>
    </xf>
    <xf numFmtId="0" fontId="9" fillId="0" borderId="0" xfId="0" applyFont="1" applyAlignment="1" applyProtection="1">
      <alignment vertical="top"/>
    </xf>
    <xf numFmtId="0" fontId="9" fillId="0" borderId="7" xfId="0" applyFont="1" applyBorder="1" applyAlignment="1" applyProtection="1">
      <alignment horizontal="center" wrapText="1"/>
    </xf>
    <xf numFmtId="0" fontId="9" fillId="0" borderId="0" xfId="0" applyFont="1" applyBorder="1" applyAlignment="1" applyProtection="1">
      <alignment horizontal="center"/>
    </xf>
    <xf numFmtId="0" fontId="9" fillId="0" borderId="28" xfId="0" applyFont="1" applyBorder="1" applyAlignment="1" applyProtection="1">
      <alignment horizontal="center"/>
    </xf>
    <xf numFmtId="0" fontId="8" fillId="0" borderId="0" xfId="0" applyFont="1" applyFill="1" applyAlignment="1" applyProtection="1">
      <alignment horizontal="center"/>
    </xf>
    <xf numFmtId="0" fontId="11" fillId="0" borderId="0" xfId="0" applyFont="1" applyFill="1" applyAlignment="1" applyProtection="1">
      <alignment horizontal="center"/>
    </xf>
    <xf numFmtId="0" fontId="2" fillId="0" borderId="30"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9" fillId="0" borderId="0" xfId="0" applyFont="1" applyAlignment="1" applyProtection="1">
      <alignment horizontal="center" vertical="top" wrapText="1"/>
    </xf>
    <xf numFmtId="0" fontId="8" fillId="0" borderId="0" xfId="0" applyFont="1" applyBorder="1" applyAlignment="1" applyProtection="1">
      <alignment horizontal="left" wrapText="1"/>
    </xf>
    <xf numFmtId="0" fontId="2" fillId="0" borderId="33" xfId="0" applyFont="1" applyFill="1" applyBorder="1" applyAlignment="1" applyProtection="1">
      <alignment horizontal="center" vertical="center"/>
    </xf>
    <xf numFmtId="0" fontId="8" fillId="0" borderId="0" xfId="0" applyFont="1" applyAlignment="1" applyProtection="1"/>
    <xf numFmtId="0" fontId="0" fillId="0" borderId="0" xfId="0" applyAlignment="1" applyProtection="1"/>
    <xf numFmtId="0" fontId="9" fillId="0" borderId="0" xfId="0" applyFont="1" applyAlignment="1" applyProtection="1">
      <alignment horizontal="left" vertical="top" wrapText="1"/>
    </xf>
    <xf numFmtId="0" fontId="9" fillId="0" borderId="0" xfId="0" applyFont="1" applyAlignment="1" applyProtection="1">
      <alignment horizontal="left" vertical="center" wrapText="1"/>
    </xf>
    <xf numFmtId="0" fontId="0" fillId="0" borderId="31" xfId="0" applyBorder="1" applyAlignment="1" applyProtection="1">
      <alignment horizontal="left" vertical="center" wrapText="1"/>
    </xf>
    <xf numFmtId="0" fontId="2" fillId="0" borderId="0" xfId="0" applyFont="1" applyAlignment="1">
      <alignment horizontal="center"/>
    </xf>
    <xf numFmtId="0" fontId="2" fillId="0" borderId="0" xfId="0" applyFont="1" applyBorder="1" applyAlignment="1">
      <alignment horizontal="center"/>
    </xf>
    <xf numFmtId="0" fontId="15" fillId="0" borderId="0" xfId="0" applyFont="1" applyFill="1" applyAlignment="1">
      <alignment horizontal="center" vertical="center"/>
    </xf>
    <xf numFmtId="0" fontId="2" fillId="4" borderId="19" xfId="0" applyFont="1" applyFill="1" applyBorder="1" applyAlignment="1">
      <alignment horizontal="center" vertical="center"/>
    </xf>
    <xf numFmtId="0" fontId="0" fillId="4" borderId="9" xfId="0" applyFill="1" applyBorder="1" applyAlignment="1">
      <alignment horizontal="center"/>
    </xf>
    <xf numFmtId="0" fontId="0" fillId="0" borderId="20" xfId="0" applyBorder="1" applyAlignment="1">
      <alignment horizontal="center"/>
    </xf>
    <xf numFmtId="0" fontId="1" fillId="0" borderId="0" xfId="0" applyFont="1" applyAlignment="1">
      <alignment wrapText="1"/>
    </xf>
    <xf numFmtId="0" fontId="1" fillId="0" borderId="0" xfId="0" applyFont="1" applyAlignment="1">
      <alignment horizontal="left" wrapText="1"/>
    </xf>
    <xf numFmtId="0" fontId="0" fillId="0" borderId="0" xfId="0" applyAlignment="1">
      <alignment horizontal="left" wrapText="1"/>
    </xf>
    <xf numFmtId="49" fontId="1" fillId="0" borderId="0" xfId="0" applyNumberFormat="1" applyFont="1" applyAlignment="1">
      <alignment horizontal="left" vertical="top" wrapText="1"/>
    </xf>
    <xf numFmtId="49" fontId="2" fillId="10" borderId="4" xfId="0" applyNumberFormat="1" applyFont="1" applyFill="1" applyBorder="1" applyAlignment="1" applyProtection="1">
      <alignment horizontal="center" shrinkToFit="1"/>
      <protection locked="0"/>
    </xf>
    <xf numFmtId="0" fontId="2" fillId="10" borderId="4" xfId="1" applyFont="1" applyFill="1" applyBorder="1" applyAlignment="1" applyProtection="1">
      <alignment shrinkToFit="1"/>
      <protection locked="0"/>
    </xf>
    <xf numFmtId="0" fontId="1" fillId="10" borderId="4" xfId="1" applyFill="1" applyBorder="1" applyAlignment="1" applyProtection="1">
      <alignment shrinkToFit="1"/>
      <protection locked="0"/>
    </xf>
    <xf numFmtId="0" fontId="0" fillId="0" borderId="4" xfId="0" applyBorder="1" applyAlignment="1"/>
    <xf numFmtId="0" fontId="18" fillId="0" borderId="2" xfId="0" applyFont="1" applyBorder="1" applyAlignment="1"/>
    <xf numFmtId="0" fontId="0" fillId="0" borderId="2" xfId="0" applyBorder="1" applyAlignment="1"/>
    <xf numFmtId="0" fontId="2" fillId="0" borderId="0" xfId="1" applyFont="1" applyAlignment="1">
      <alignment horizontal="center"/>
    </xf>
    <xf numFmtId="0" fontId="0" fillId="0" borderId="0" xfId="0" applyAlignment="1">
      <alignment horizontal="center"/>
    </xf>
    <xf numFmtId="49" fontId="2" fillId="10" borderId="0" xfId="0" applyNumberFormat="1" applyFont="1" applyFill="1" applyAlignment="1" applyProtection="1">
      <alignment horizontal="center" shrinkToFit="1"/>
      <protection locked="0"/>
    </xf>
    <xf numFmtId="49" fontId="2" fillId="0" borderId="0" xfId="0" applyNumberFormat="1" applyFont="1" applyAlignment="1">
      <alignment horizontal="left" wrapText="1"/>
    </xf>
    <xf numFmtId="0" fontId="2" fillId="0" borderId="0" xfId="0" applyFont="1" applyAlignment="1">
      <alignment wrapText="1"/>
    </xf>
    <xf numFmtId="0" fontId="1" fillId="0" borderId="2" xfId="0" applyFont="1" applyBorder="1" applyAlignment="1">
      <alignment vertical="top" wrapText="1"/>
    </xf>
    <xf numFmtId="0" fontId="0" fillId="0" borderId="2" xfId="0" applyBorder="1" applyAlignment="1">
      <alignment vertical="top" wrapText="1"/>
    </xf>
    <xf numFmtId="0" fontId="4" fillId="0" borderId="0" xfId="0" applyFont="1" applyAlignment="1">
      <alignment wrapText="1"/>
    </xf>
    <xf numFmtId="0" fontId="0" fillId="0" borderId="2" xfId="0" applyBorder="1" applyAlignment="1">
      <alignment wrapText="1"/>
    </xf>
    <xf numFmtId="0" fontId="1" fillId="0" borderId="5" xfId="0" applyFont="1"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1" fillId="0" borderId="5" xfId="0" applyFont="1" applyBorder="1" applyAlignment="1">
      <alignment wrapText="1"/>
    </xf>
    <xf numFmtId="0" fontId="0" fillId="0" borderId="5" xfId="0" applyBorder="1" applyAlignment="1">
      <alignment wrapText="1"/>
    </xf>
    <xf numFmtId="0" fontId="0" fillId="0" borderId="4" xfId="0" applyBorder="1" applyAlignment="1">
      <alignment wrapText="1"/>
    </xf>
    <xf numFmtId="0" fontId="18" fillId="0" borderId="5" xfId="0" applyFont="1" applyBorder="1" applyAlignment="1">
      <alignment vertical="top" wrapText="1"/>
    </xf>
    <xf numFmtId="0" fontId="18" fillId="0" borderId="0" xfId="0" applyFont="1" applyBorder="1" applyAlignment="1">
      <alignment vertical="top" wrapText="1"/>
    </xf>
    <xf numFmtId="0" fontId="1" fillId="0" borderId="5" xfId="0" applyFont="1" applyBorder="1" applyAlignment="1">
      <alignment vertical="center" wrapText="1"/>
    </xf>
    <xf numFmtId="0" fontId="0" fillId="0" borderId="5" xfId="0" applyBorder="1" applyAlignment="1"/>
    <xf numFmtId="0" fontId="2" fillId="0" borderId="0" xfId="0" applyFont="1" applyFill="1" applyAlignment="1">
      <alignment horizontal="left" wrapText="1"/>
    </xf>
    <xf numFmtId="49" fontId="2" fillId="10" borderId="0" xfId="0" applyNumberFormat="1" applyFont="1" applyFill="1" applyAlignment="1" applyProtection="1">
      <alignment horizontal="right" shrinkToFit="1"/>
      <protection locked="0"/>
    </xf>
    <xf numFmtId="0" fontId="2" fillId="0" borderId="0" xfId="0" applyFont="1" applyFill="1" applyAlignment="1">
      <alignment horizontal="center" wrapText="1"/>
    </xf>
    <xf numFmtId="0" fontId="2" fillId="0" borderId="4" xfId="0" applyFont="1" applyFill="1" applyBorder="1" applyAlignment="1">
      <alignment horizontal="left" wrapText="1"/>
    </xf>
    <xf numFmtId="0" fontId="0" fillId="0" borderId="4" xfId="0" applyBorder="1" applyAlignment="1">
      <alignment horizontal="left" wrapText="1"/>
    </xf>
    <xf numFmtId="49" fontId="2" fillId="10" borderId="0" xfId="0" applyNumberFormat="1" applyFont="1" applyFill="1" applyAlignment="1" applyProtection="1">
      <alignment shrinkToFit="1"/>
      <protection locked="0"/>
    </xf>
    <xf numFmtId="0" fontId="0" fillId="0" borderId="0" xfId="0" applyAlignment="1" applyProtection="1">
      <alignment shrinkToFit="1"/>
      <protection locked="0"/>
    </xf>
    <xf numFmtId="0" fontId="1" fillId="0" borderId="0" xfId="0" applyFont="1" applyBorder="1" applyAlignment="1">
      <alignment vertical="center" wrapText="1"/>
    </xf>
    <xf numFmtId="0" fontId="2" fillId="0" borderId="0" xfId="0" applyFont="1" applyBorder="1" applyAlignment="1">
      <alignment vertical="top" wrapText="1"/>
    </xf>
    <xf numFmtId="49" fontId="2" fillId="10" borderId="0" xfId="0" applyNumberFormat="1" applyFont="1" applyFill="1" applyBorder="1" applyAlignment="1" applyProtection="1">
      <alignment horizontal="center" vertical="top" shrinkToFit="1"/>
      <protection locked="0"/>
    </xf>
    <xf numFmtId="0" fontId="2" fillId="0" borderId="0" xfId="0" applyFont="1" applyAlignment="1">
      <alignment vertical="top" wrapText="1"/>
    </xf>
    <xf numFmtId="0" fontId="0" fillId="0" borderId="0" xfId="0" applyAlignment="1">
      <alignment vertical="top" wrapText="1"/>
    </xf>
    <xf numFmtId="0" fontId="18" fillId="0" borderId="5" xfId="0" applyFont="1" applyFill="1" applyBorder="1" applyAlignment="1">
      <alignment horizontal="left" wrapText="1"/>
    </xf>
    <xf numFmtId="0" fontId="18" fillId="0" borderId="0" xfId="0" applyFont="1" applyFill="1" applyBorder="1" applyAlignment="1">
      <alignment horizontal="left" wrapText="1"/>
    </xf>
    <xf numFmtId="49" fontId="1" fillId="0" borderId="5" xfId="0" applyNumberFormat="1" applyFont="1" applyBorder="1" applyAlignment="1">
      <alignment horizontal="left" wrapText="1"/>
    </xf>
    <xf numFmtId="49" fontId="1" fillId="0" borderId="0" xfId="0" applyNumberFormat="1" applyFont="1" applyBorder="1" applyAlignment="1">
      <alignment horizontal="left" wrapText="1"/>
    </xf>
    <xf numFmtId="0" fontId="18" fillId="0" borderId="2" xfId="0" applyFont="1" applyBorder="1" applyAlignment="1">
      <alignment wrapText="1"/>
    </xf>
    <xf numFmtId="0" fontId="15" fillId="5" borderId="0" xfId="0" applyFont="1" applyFill="1" applyAlignment="1">
      <alignment horizontal="center" vertical="center"/>
    </xf>
  </cellXfs>
  <cellStyles count="2">
    <cellStyle name="Standard" xfId="0" builtinId="0"/>
    <cellStyle name="Standard 3" xfId="1" xr:uid="{00000000-0005-0000-0000-00000100000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742950</xdr:colOff>
      <xdr:row>5</xdr:row>
      <xdr:rowOff>123825</xdr:rowOff>
    </xdr:to>
    <xdr:pic>
      <xdr:nvPicPr>
        <xdr:cNvPr id="1103" name="Picture 1" descr="sff_sw-pos_gerastert_3sp">
          <a:extLst>
            <a:ext uri="{FF2B5EF4-FFF2-40B4-BE49-F238E27FC236}">
              <a16:creationId xmlns:a16="http://schemas.microsoft.com/office/drawing/2014/main" id="{00000000-0008-0000-0000-00004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049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178594</xdr:colOff>
      <xdr:row>37</xdr:row>
      <xdr:rowOff>71438</xdr:rowOff>
    </xdr:from>
    <xdr:ext cx="2143125" cy="371475"/>
    <mc:AlternateContent xmlns:mc="http://schemas.openxmlformats.org/markup-compatibility/2006" xmlns:a14="http://schemas.microsoft.com/office/drawing/2010/main">
      <mc:Choice Requires="a14">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369469" y="8751094"/>
              <a:ext cx="214312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de-CH" sz="1200" i="1">
                          <a:latin typeface="Cambria Math" panose="02040503050406030204" pitchFamily="18" charset="0"/>
                        </a:rPr>
                      </m:ctrlPr>
                    </m:fPr>
                    <m:num>
                      <m:r>
                        <a:rPr lang="de-CH" sz="1200" b="0" i="1">
                          <a:latin typeface="Cambria Math"/>
                        </a:rPr>
                        <m:t>𝑝𝑜𝑖𝑛𝑡𝑠</m:t>
                      </m:r>
                      <m:r>
                        <a:rPr lang="de-CH" sz="1200" b="0" i="1">
                          <a:latin typeface="Cambria Math"/>
                        </a:rPr>
                        <m:t> </m:t>
                      </m:r>
                      <m:r>
                        <a:rPr lang="de-CH" sz="1200" b="0" i="1">
                          <a:latin typeface="Cambria Math"/>
                        </a:rPr>
                        <m:t>𝑜𝑏𝑡𝑒𝑛𝑢𝑠</m:t>
                      </m:r>
                      <m:r>
                        <a:rPr lang="de-CH" sz="1200" b="0" i="1">
                          <a:latin typeface="Cambria Math"/>
                        </a:rPr>
                        <m:t>  ∗5</m:t>
                      </m:r>
                    </m:num>
                    <m:den>
                      <m:r>
                        <a:rPr lang="de-CH" sz="1200" b="0" i="1">
                          <a:latin typeface="Cambria Math"/>
                        </a:rPr>
                        <m:t>𝑝𝑜𝑖𝑛𝑡𝑠</m:t>
                      </m:r>
                      <m:r>
                        <a:rPr lang="de-CH" sz="1200" b="0" i="1">
                          <a:latin typeface="Cambria Math"/>
                        </a:rPr>
                        <m:t> </m:t>
                      </m:r>
                      <m:r>
                        <a:rPr lang="de-CH" sz="1200" b="0" i="1">
                          <a:latin typeface="Cambria Math"/>
                        </a:rPr>
                        <m:t>𝑚𝑎𝑥𝑖𝑚𝑢𝑚</m:t>
                      </m:r>
                    </m:den>
                  </m:f>
                </m:oMath>
              </a14:m>
              <a:r>
                <a:rPr lang="de-CH" sz="1200"/>
                <a:t>  + 1 = note</a:t>
              </a:r>
            </a:p>
          </xdr:txBody>
        </xdr:sp>
      </mc:Choice>
      <mc:Fallback xmlns="">
        <xdr:sp macro="" textlink="">
          <xdr:nvSpPr>
            <xdr:cNvPr id="4" name="Textfeld 3"/>
            <xdr:cNvSpPr txBox="1"/>
          </xdr:nvSpPr>
          <xdr:spPr>
            <a:xfrm>
              <a:off x="3369469" y="8751094"/>
              <a:ext cx="214312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200" i="0">
                  <a:latin typeface="Cambria Math" panose="02040503050406030204" pitchFamily="18" charset="0"/>
                </a:rPr>
                <a:t>(</a:t>
              </a:r>
              <a:r>
                <a:rPr lang="de-CH" sz="1200" b="0" i="0">
                  <a:latin typeface="Cambria Math"/>
                </a:rPr>
                <a:t>𝑝𝑜𝑖𝑛𝑡𝑠 𝑜𝑏𝑡𝑒𝑛𝑢𝑠  ∗5</a:t>
              </a:r>
              <a:r>
                <a:rPr lang="de-CH" sz="1200" b="0" i="0">
                  <a:latin typeface="Cambria Math" panose="02040503050406030204" pitchFamily="18" charset="0"/>
                </a:rPr>
                <a:t>)/(</a:t>
              </a:r>
              <a:r>
                <a:rPr lang="de-CH" sz="1200" b="0" i="0">
                  <a:latin typeface="Cambria Math"/>
                </a:rPr>
                <a:t>𝑝𝑜𝑖𝑛𝑡𝑠 𝑚𝑎𝑥𝑖𝑚𝑢𝑚</a:t>
              </a:r>
              <a:r>
                <a:rPr lang="de-CH" sz="1200" b="0" i="0">
                  <a:latin typeface="Cambria Math" panose="02040503050406030204" pitchFamily="18" charset="0"/>
                </a:rPr>
                <a:t>)</a:t>
              </a:r>
              <a:r>
                <a:rPr lang="de-CH" sz="1200"/>
                <a:t>  + 1 = note</a:t>
              </a:r>
            </a:p>
          </xdr:txBody>
        </xdr:sp>
      </mc:Fallback>
    </mc:AlternateContent>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3:G39"/>
  <sheetViews>
    <sheetView tabSelected="1" view="pageLayout" zoomScale="80" zoomScaleNormal="100" zoomScalePageLayoutView="80" workbookViewId="0">
      <selection activeCell="D12" sqref="D12"/>
    </sheetView>
  </sheetViews>
  <sheetFormatPr baseColWidth="10" defaultRowHeight="13.2" x14ac:dyDescent="0.25"/>
  <sheetData>
    <row r="3" spans="1:7" ht="16.8" x14ac:dyDescent="0.3">
      <c r="D3" s="199" t="s">
        <v>462</v>
      </c>
    </row>
    <row r="4" spans="1:7" ht="15" x14ac:dyDescent="0.25">
      <c r="D4" s="200" t="s">
        <v>483</v>
      </c>
    </row>
    <row r="7" spans="1:7" ht="8.25" customHeight="1" x14ac:dyDescent="0.25"/>
    <row r="8" spans="1:7" ht="15.75" customHeight="1" x14ac:dyDescent="0.3">
      <c r="A8" s="201" t="s">
        <v>197</v>
      </c>
    </row>
    <row r="9" spans="1:7" ht="20.25" customHeight="1" x14ac:dyDescent="0.4">
      <c r="A9" s="202" t="s">
        <v>198</v>
      </c>
    </row>
    <row r="10" spans="1:7" ht="30" x14ac:dyDescent="0.5">
      <c r="A10" s="2" t="s">
        <v>199</v>
      </c>
      <c r="F10" s="2"/>
    </row>
    <row r="11" spans="1:7" ht="8.4" customHeight="1" x14ac:dyDescent="0.25"/>
    <row r="12" spans="1:7" x14ac:dyDescent="0.25">
      <c r="A12" s="195" t="s">
        <v>192</v>
      </c>
      <c r="D12" s="97"/>
      <c r="E12" s="97"/>
      <c r="F12" s="97"/>
      <c r="G12" s="97"/>
    </row>
    <row r="13" spans="1:7" ht="13.2" customHeight="1" x14ac:dyDescent="0.25">
      <c r="A13" s="196"/>
    </row>
    <row r="14" spans="1:7" x14ac:dyDescent="0.25">
      <c r="A14" s="197" t="s">
        <v>193</v>
      </c>
      <c r="B14" s="9"/>
      <c r="C14" s="9"/>
      <c r="D14" s="161"/>
      <c r="E14" s="97"/>
      <c r="F14" s="97"/>
      <c r="G14" s="97"/>
    </row>
    <row r="15" spans="1:7" x14ac:dyDescent="0.25">
      <c r="A15" s="198"/>
      <c r="B15" s="9"/>
      <c r="C15" s="9"/>
      <c r="D15" s="9"/>
      <c r="E15" s="9"/>
      <c r="F15" s="9"/>
      <c r="G15" s="9"/>
    </row>
    <row r="16" spans="1:7" x14ac:dyDescent="0.25">
      <c r="A16" s="197" t="s">
        <v>194</v>
      </c>
      <c r="B16" s="9"/>
      <c r="C16" s="9"/>
      <c r="D16" s="98"/>
      <c r="E16" s="98"/>
      <c r="F16" s="98"/>
      <c r="G16" s="98"/>
    </row>
    <row r="17" spans="1:7" x14ac:dyDescent="0.25">
      <c r="A17" s="198"/>
      <c r="B17" s="9"/>
      <c r="C17" s="9"/>
      <c r="D17" s="94"/>
      <c r="E17" s="94"/>
      <c r="F17" s="94"/>
      <c r="G17" s="94"/>
    </row>
    <row r="18" spans="1:7" s="1" customFormat="1" x14ac:dyDescent="0.25">
      <c r="A18" s="197" t="s">
        <v>195</v>
      </c>
      <c r="B18" s="18"/>
      <c r="C18" s="18"/>
      <c r="D18" s="99"/>
      <c r="E18" s="99"/>
      <c r="F18" s="99"/>
      <c r="G18" s="99"/>
    </row>
    <row r="19" spans="1:7" x14ac:dyDescent="0.25">
      <c r="A19" s="198"/>
      <c r="B19" s="9"/>
      <c r="C19" s="9"/>
    </row>
    <row r="20" spans="1:7" x14ac:dyDescent="0.25">
      <c r="A20" s="197" t="s">
        <v>196</v>
      </c>
      <c r="B20" s="9"/>
      <c r="C20" s="9"/>
      <c r="D20" s="126"/>
      <c r="E20" s="97"/>
      <c r="F20" s="97"/>
      <c r="G20" s="97"/>
    </row>
    <row r="21" spans="1:7" x14ac:dyDescent="0.25">
      <c r="A21" s="20"/>
      <c r="B21" s="9"/>
      <c r="C21" s="9"/>
      <c r="D21" s="9"/>
      <c r="E21" s="9"/>
      <c r="F21" s="9"/>
      <c r="G21" s="9"/>
    </row>
    <row r="22" spans="1:7" ht="12.75" customHeight="1" x14ac:dyDescent="0.25">
      <c r="A22" s="251" t="s">
        <v>201</v>
      </c>
      <c r="B22" s="251"/>
      <c r="C22" s="251"/>
      <c r="D22" s="251"/>
      <c r="E22" s="251"/>
      <c r="F22" s="251"/>
      <c r="G22" s="251"/>
    </row>
    <row r="23" spans="1:7" ht="32.4" customHeight="1" x14ac:dyDescent="0.25">
      <c r="A23" s="250" t="s">
        <v>202</v>
      </c>
      <c r="B23" s="250"/>
      <c r="C23" s="250"/>
      <c r="D23" s="250"/>
      <c r="E23" s="250"/>
      <c r="F23" s="250"/>
      <c r="G23" s="250"/>
    </row>
    <row r="24" spans="1:7" ht="8.4" customHeight="1" x14ac:dyDescent="0.25">
      <c r="A24" s="186"/>
      <c r="B24" s="186"/>
      <c r="C24" s="186"/>
      <c r="D24" s="186"/>
      <c r="E24" s="186"/>
      <c r="F24" s="186"/>
      <c r="G24" s="186"/>
    </row>
    <row r="25" spans="1:7" ht="32.4" customHeight="1" x14ac:dyDescent="0.25">
      <c r="A25" s="250" t="s">
        <v>200</v>
      </c>
      <c r="B25" s="252"/>
      <c r="C25" s="252"/>
      <c r="D25" s="252"/>
      <c r="E25" s="252"/>
      <c r="F25" s="252"/>
      <c r="G25" s="252"/>
    </row>
    <row r="26" spans="1:7" ht="8.4" customHeight="1" x14ac:dyDescent="0.25">
      <c r="A26" s="155"/>
      <c r="B26" s="156"/>
      <c r="C26" s="156"/>
      <c r="D26" s="156"/>
      <c r="E26" s="156"/>
      <c r="F26" s="156"/>
      <c r="G26" s="156"/>
    </row>
    <row r="27" spans="1:7" ht="69.75" customHeight="1" x14ac:dyDescent="0.25">
      <c r="A27" s="250" t="s">
        <v>442</v>
      </c>
      <c r="B27" s="250"/>
      <c r="C27" s="250"/>
      <c r="D27" s="250"/>
      <c r="E27" s="250"/>
      <c r="F27" s="250"/>
      <c r="G27" s="250"/>
    </row>
    <row r="28" spans="1:7" ht="8.4" customHeight="1" x14ac:dyDescent="0.25">
      <c r="A28" s="192"/>
      <c r="B28" s="192"/>
      <c r="C28" s="192"/>
      <c r="D28" s="192"/>
      <c r="E28" s="192"/>
      <c r="F28" s="192"/>
      <c r="G28" s="192"/>
    </row>
    <row r="29" spans="1:7" ht="27" customHeight="1" x14ac:dyDescent="0.25">
      <c r="A29" s="250" t="s">
        <v>441</v>
      </c>
      <c r="B29" s="252"/>
      <c r="C29" s="252"/>
      <c r="D29" s="252"/>
      <c r="E29" s="252"/>
      <c r="F29" s="252"/>
      <c r="G29" s="252"/>
    </row>
    <row r="30" spans="1:7" ht="8.4" customHeight="1" x14ac:dyDescent="0.25">
      <c r="A30" s="192"/>
      <c r="B30" s="193"/>
      <c r="C30" s="193"/>
      <c r="D30" s="193"/>
      <c r="E30" s="193"/>
      <c r="F30" s="193"/>
      <c r="G30" s="193"/>
    </row>
    <row r="31" spans="1:7" ht="68.25" customHeight="1" x14ac:dyDescent="0.25">
      <c r="A31" s="250" t="s">
        <v>203</v>
      </c>
      <c r="B31" s="250"/>
      <c r="C31" s="250"/>
      <c r="D31" s="250"/>
      <c r="E31" s="250"/>
      <c r="F31" s="250"/>
      <c r="G31" s="250"/>
    </row>
    <row r="32" spans="1:7" ht="8.4" customHeight="1" x14ac:dyDescent="0.25">
      <c r="A32" s="192"/>
      <c r="B32" s="193"/>
      <c r="C32" s="193"/>
      <c r="D32" s="193"/>
      <c r="E32" s="193"/>
      <c r="F32" s="193"/>
      <c r="G32" s="193"/>
    </row>
    <row r="33" spans="1:7" ht="12.75" customHeight="1" x14ac:dyDescent="0.25">
      <c r="A33" s="249" t="s">
        <v>204</v>
      </c>
      <c r="B33" s="249"/>
      <c r="C33" s="249"/>
      <c r="D33" s="249"/>
      <c r="E33" s="249"/>
      <c r="F33" s="249"/>
      <c r="G33" s="249"/>
    </row>
    <row r="34" spans="1:7" x14ac:dyDescent="0.25">
      <c r="A34" s="158" t="s">
        <v>205</v>
      </c>
      <c r="B34" s="158"/>
      <c r="C34" s="158" t="s">
        <v>206</v>
      </c>
      <c r="D34" s="177"/>
      <c r="E34" s="158" t="s">
        <v>207</v>
      </c>
      <c r="F34" s="194"/>
      <c r="G34" s="194"/>
    </row>
    <row r="35" spans="1:7" x14ac:dyDescent="0.25">
      <c r="A35" s="158" t="s">
        <v>208</v>
      </c>
      <c r="B35" s="158"/>
      <c r="C35" s="158" t="s">
        <v>209</v>
      </c>
      <c r="D35" s="177"/>
      <c r="E35" s="158" t="s">
        <v>210</v>
      </c>
      <c r="F35" s="194"/>
      <c r="G35" s="194"/>
    </row>
    <row r="36" spans="1:7" ht="8.4" customHeight="1" x14ac:dyDescent="0.25">
      <c r="A36" s="192"/>
      <c r="B36" s="193"/>
      <c r="C36" s="193"/>
      <c r="D36" s="193"/>
      <c r="E36" s="193"/>
      <c r="F36" s="193"/>
      <c r="G36" s="193"/>
    </row>
    <row r="37" spans="1:7" ht="52.5" customHeight="1" x14ac:dyDescent="0.25">
      <c r="A37" s="250" t="s">
        <v>211</v>
      </c>
      <c r="B37" s="250"/>
      <c r="C37" s="250"/>
      <c r="D37" s="250"/>
      <c r="E37" s="250"/>
      <c r="F37" s="250"/>
      <c r="G37" s="250"/>
    </row>
    <row r="38" spans="1:7" ht="12.75" customHeight="1" x14ac:dyDescent="0.25">
      <c r="A38" s="157"/>
      <c r="B38" s="157"/>
    </row>
    <row r="39" spans="1:7" x14ac:dyDescent="0.25">
      <c r="A39" s="141" t="s">
        <v>212</v>
      </c>
    </row>
  </sheetData>
  <sheetProtection sheet="1" objects="1" scenarios="1"/>
  <mergeCells count="8">
    <mergeCell ref="A33:G33"/>
    <mergeCell ref="A37:G37"/>
    <mergeCell ref="A31:G31"/>
    <mergeCell ref="A22:G22"/>
    <mergeCell ref="A27:G27"/>
    <mergeCell ref="A23:G23"/>
    <mergeCell ref="A29:G29"/>
    <mergeCell ref="A25:G25"/>
  </mergeCells>
  <phoneticPr fontId="5" type="noConversion"/>
  <pageMargins left="0.78740157499999996" right="0.78740157499999996" top="0.984251969" bottom="0.984251969" header="0.4921259845" footer="0.4921259845"/>
  <pageSetup paperSize="9" orientation="portrait" r:id="rId1"/>
  <headerFooter alignWithMargins="0">
    <oddFooter>&amp;CPage 1</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7"/>
  <dimension ref="A1:L28"/>
  <sheetViews>
    <sheetView view="pageLayout" zoomScaleNormal="100" workbookViewId="0">
      <selection activeCell="F6" sqref="F6:G6"/>
    </sheetView>
  </sheetViews>
  <sheetFormatPr baseColWidth="10" defaultRowHeight="19.95" customHeight="1" x14ac:dyDescent="0.25"/>
  <cols>
    <col min="1" max="1" width="6.33203125" style="6" customWidth="1"/>
    <col min="6" max="9" width="5.44140625" customWidth="1"/>
    <col min="10" max="10" width="5.44140625" hidden="1" customWidth="1"/>
    <col min="11" max="11" width="8.33203125" style="10" customWidth="1"/>
    <col min="12" max="12" width="58.21875" customWidth="1"/>
  </cols>
  <sheetData>
    <row r="1" spans="1:12" ht="13.2" customHeight="1" x14ac:dyDescent="0.25">
      <c r="A1" s="5" t="s">
        <v>255</v>
      </c>
    </row>
    <row r="2" spans="1:12" ht="13.2" customHeight="1" x14ac:dyDescent="0.25">
      <c r="A2" s="5"/>
      <c r="B2" s="1"/>
      <c r="C2" s="1"/>
      <c r="D2" s="1"/>
      <c r="E2" s="1"/>
      <c r="F2" s="1"/>
    </row>
    <row r="3" spans="1:12" ht="13.2" customHeight="1" x14ac:dyDescent="0.25">
      <c r="A3" s="7">
        <v>1</v>
      </c>
      <c r="B3" s="210" t="s">
        <v>325</v>
      </c>
      <c r="C3" s="8"/>
      <c r="D3" s="8"/>
      <c r="E3" s="4"/>
      <c r="F3" s="4"/>
      <c r="G3" s="4"/>
      <c r="H3" s="4"/>
      <c r="I3" s="4"/>
      <c r="J3" s="4"/>
      <c r="K3" s="121"/>
      <c r="L3" s="4"/>
    </row>
    <row r="4" spans="1:12" ht="21.75" customHeight="1" x14ac:dyDescent="0.25">
      <c r="B4" s="350" t="s">
        <v>204</v>
      </c>
      <c r="C4" s="351"/>
      <c r="D4" s="351"/>
      <c r="E4" s="351"/>
      <c r="F4" s="351"/>
      <c r="G4" s="351"/>
      <c r="H4" s="351"/>
      <c r="I4" s="351"/>
      <c r="K4" s="144"/>
      <c r="L4" s="191"/>
    </row>
    <row r="5" spans="1:12" ht="13.2" customHeight="1" x14ac:dyDescent="0.25"/>
    <row r="6" spans="1:12" ht="13.2" customHeight="1" x14ac:dyDescent="0.25">
      <c r="A6" s="5" t="s">
        <v>12</v>
      </c>
      <c r="B6" s="195" t="s">
        <v>447</v>
      </c>
      <c r="F6" s="361"/>
      <c r="G6" s="361"/>
      <c r="H6" s="16" t="s">
        <v>443</v>
      </c>
      <c r="J6" s="1"/>
      <c r="K6" s="206" t="s">
        <v>272</v>
      </c>
      <c r="L6" s="207"/>
    </row>
    <row r="7" spans="1:12" ht="52.95" customHeight="1" x14ac:dyDescent="0.25">
      <c r="B7" s="349" t="s">
        <v>326</v>
      </c>
      <c r="C7" s="259"/>
      <c r="D7" s="259"/>
      <c r="E7" s="259"/>
      <c r="F7" s="259"/>
      <c r="G7" s="259"/>
      <c r="H7" s="259"/>
      <c r="I7" s="259"/>
      <c r="K7" s="208" t="s">
        <v>273</v>
      </c>
      <c r="L7" s="209" t="s">
        <v>274</v>
      </c>
    </row>
    <row r="8" spans="1:12" ht="13.2" customHeight="1" x14ac:dyDescent="0.25">
      <c r="K8" s="122"/>
      <c r="L8" s="119"/>
    </row>
    <row r="9" spans="1:12" ht="19.95" customHeight="1" x14ac:dyDescent="0.25">
      <c r="A9" s="6" t="s">
        <v>13</v>
      </c>
      <c r="B9" s="211" t="s">
        <v>327</v>
      </c>
      <c r="C9" s="31"/>
      <c r="D9" s="31"/>
      <c r="E9" s="31"/>
      <c r="F9" s="140"/>
      <c r="G9" t="s">
        <v>5</v>
      </c>
      <c r="H9" s="142" t="str">
        <f>IF(F9="","",F9*3)</f>
        <v/>
      </c>
      <c r="K9" s="225"/>
      <c r="L9" s="226"/>
    </row>
    <row r="10" spans="1:12" ht="19.95" customHeight="1" x14ac:dyDescent="0.25">
      <c r="A10" s="6" t="s">
        <v>14</v>
      </c>
      <c r="B10" s="211" t="s">
        <v>310</v>
      </c>
      <c r="C10" s="31"/>
      <c r="D10" s="31"/>
      <c r="E10" s="31"/>
      <c r="F10" s="140"/>
      <c r="G10" t="s">
        <v>5</v>
      </c>
      <c r="H10" s="142" t="str">
        <f>IF(F10="","",F10*3)</f>
        <v/>
      </c>
      <c r="K10" s="229"/>
      <c r="L10" s="230"/>
    </row>
    <row r="11" spans="1:12" ht="19.95" customHeight="1" x14ac:dyDescent="0.25">
      <c r="A11" s="6" t="s">
        <v>15</v>
      </c>
      <c r="B11" s="211" t="s">
        <v>311</v>
      </c>
      <c r="C11" s="31"/>
      <c r="D11" s="31"/>
      <c r="E11" s="31"/>
      <c r="F11" s="140"/>
      <c r="G11" t="s">
        <v>186</v>
      </c>
      <c r="H11" s="142" t="str">
        <f>IF(F11="","",F11)</f>
        <v/>
      </c>
      <c r="J11">
        <v>1</v>
      </c>
      <c r="K11" s="229"/>
      <c r="L11" s="230"/>
    </row>
    <row r="12" spans="1:12" ht="19.95" customHeight="1" x14ac:dyDescent="0.25">
      <c r="A12" s="6" t="s">
        <v>16</v>
      </c>
      <c r="B12" s="211" t="s">
        <v>328</v>
      </c>
      <c r="C12" s="31"/>
      <c r="D12" s="31"/>
      <c r="E12" s="31"/>
      <c r="F12" s="140"/>
      <c r="G12" t="s">
        <v>186</v>
      </c>
      <c r="H12" s="142" t="str">
        <f>IF(F12="","",F12)</f>
        <v/>
      </c>
      <c r="J12">
        <v>2</v>
      </c>
      <c r="K12" s="229"/>
      <c r="L12" s="230"/>
    </row>
    <row r="13" spans="1:12" ht="19.95" customHeight="1" x14ac:dyDescent="0.25">
      <c r="A13" s="6" t="s">
        <v>17</v>
      </c>
      <c r="B13" s="211" t="s">
        <v>329</v>
      </c>
      <c r="C13" s="31"/>
      <c r="D13" s="31"/>
      <c r="E13" s="31"/>
      <c r="F13" s="140"/>
      <c r="G13" t="s">
        <v>186</v>
      </c>
      <c r="H13" s="142" t="str">
        <f>IF(F13="","",F13)</f>
        <v/>
      </c>
      <c r="J13">
        <v>3</v>
      </c>
      <c r="K13" s="229"/>
      <c r="L13" s="230"/>
    </row>
    <row r="14" spans="1:12" ht="19.95" customHeight="1" x14ac:dyDescent="0.25">
      <c r="A14" s="6" t="s">
        <v>18</v>
      </c>
      <c r="B14" s="211" t="s">
        <v>314</v>
      </c>
      <c r="C14" s="31"/>
      <c r="D14" s="31"/>
      <c r="E14" s="31"/>
      <c r="F14" s="140"/>
      <c r="G14" s="19" t="s">
        <v>316</v>
      </c>
      <c r="J14">
        <v>4</v>
      </c>
      <c r="K14" s="229"/>
      <c r="L14" s="230"/>
    </row>
    <row r="15" spans="1:12" ht="19.95" customHeight="1" x14ac:dyDescent="0.25">
      <c r="A15" s="6" t="s">
        <v>54</v>
      </c>
      <c r="B15" s="211" t="s">
        <v>315</v>
      </c>
      <c r="C15" s="31"/>
      <c r="D15" s="31"/>
      <c r="E15" s="31"/>
      <c r="F15" s="140"/>
      <c r="G15" s="19" t="s">
        <v>317</v>
      </c>
      <c r="I15" s="122"/>
      <c r="J15" s="145"/>
      <c r="K15" s="233"/>
      <c r="L15" s="234"/>
    </row>
    <row r="16" spans="1:12" ht="19.95" customHeight="1" x14ac:dyDescent="0.25">
      <c r="E16" t="s">
        <v>228</v>
      </c>
      <c r="H16" s="142" t="str">
        <f>IF(F13="","",SUM(H9:H13))</f>
        <v/>
      </c>
      <c r="K16" s="229"/>
      <c r="L16" s="230"/>
    </row>
    <row r="17" spans="1:12" ht="19.95" customHeight="1" x14ac:dyDescent="0.25">
      <c r="E17" t="s">
        <v>321</v>
      </c>
      <c r="H17" s="142" t="str">
        <f>IF(A21="x",0,IF(A22="x",1,IF(A23="x",2,IF(A24="x",3,IF(A25="x",4,"")))))</f>
        <v/>
      </c>
      <c r="K17" s="229"/>
      <c r="L17" s="230"/>
    </row>
    <row r="18" spans="1:12" ht="19.95" customHeight="1" x14ac:dyDescent="0.25">
      <c r="E18" s="21" t="s">
        <v>322</v>
      </c>
      <c r="F18" s="1" t="s">
        <v>249</v>
      </c>
      <c r="I18" s="169" t="str">
        <f>IF(H17="","",H16-H17)</f>
        <v/>
      </c>
      <c r="K18" s="229"/>
      <c r="L18" s="230"/>
    </row>
    <row r="19" spans="1:12" ht="19.95" customHeight="1" x14ac:dyDescent="0.25">
      <c r="H19" s="162" t="s">
        <v>187</v>
      </c>
      <c r="I19" s="163">
        <v>45</v>
      </c>
      <c r="K19" s="229"/>
      <c r="L19" s="230"/>
    </row>
    <row r="20" spans="1:12" ht="19.95" customHeight="1" x14ac:dyDescent="0.25">
      <c r="A20" s="141" t="s">
        <v>320</v>
      </c>
      <c r="K20" s="229"/>
      <c r="L20" s="230"/>
    </row>
    <row r="21" spans="1:12" ht="19.95" customHeight="1" x14ac:dyDescent="0.25">
      <c r="A21" s="150"/>
      <c r="B21" s="10" t="s">
        <v>275</v>
      </c>
      <c r="D21" s="207" t="s">
        <v>306</v>
      </c>
      <c r="K21" s="229"/>
      <c r="L21" s="230"/>
    </row>
    <row r="22" spans="1:12" ht="19.95" customHeight="1" x14ac:dyDescent="0.25">
      <c r="A22" s="151"/>
      <c r="B22" s="10" t="s">
        <v>281</v>
      </c>
      <c r="D22" s="141" t="s">
        <v>330</v>
      </c>
      <c r="J22" s="141" t="s">
        <v>180</v>
      </c>
      <c r="K22" s="229"/>
      <c r="L22" s="230"/>
    </row>
    <row r="23" spans="1:12" ht="19.95" customHeight="1" x14ac:dyDescent="0.25">
      <c r="A23" s="151"/>
      <c r="B23" s="10" t="s">
        <v>282</v>
      </c>
      <c r="D23" s="141" t="s">
        <v>305</v>
      </c>
      <c r="K23" s="229"/>
      <c r="L23" s="230"/>
    </row>
    <row r="24" spans="1:12" ht="19.95" customHeight="1" x14ac:dyDescent="0.25">
      <c r="A24" s="151"/>
      <c r="B24" s="10" t="s">
        <v>283</v>
      </c>
      <c r="D24" s="141" t="s">
        <v>302</v>
      </c>
      <c r="K24" s="229"/>
      <c r="L24" s="230"/>
    </row>
    <row r="25" spans="1:12" ht="19.95" customHeight="1" x14ac:dyDescent="0.25">
      <c r="A25" s="151"/>
      <c r="B25" s="10" t="s">
        <v>284</v>
      </c>
      <c r="D25" s="141" t="s">
        <v>303</v>
      </c>
      <c r="K25" s="229"/>
      <c r="L25" s="230"/>
    </row>
    <row r="26" spans="1:12" ht="19.95" customHeight="1" x14ac:dyDescent="0.25">
      <c r="B26" s="10"/>
      <c r="K26" s="229"/>
      <c r="L26" s="230"/>
    </row>
    <row r="27" spans="1:12" ht="19.95" customHeight="1" x14ac:dyDescent="0.25">
      <c r="A27" s="352" t="s">
        <v>319</v>
      </c>
      <c r="B27" s="352"/>
      <c r="C27" s="352"/>
      <c r="D27" s="352"/>
      <c r="E27" s="352"/>
      <c r="F27" s="352"/>
      <c r="G27" s="352"/>
      <c r="H27" s="352"/>
      <c r="I27" s="352"/>
      <c r="K27" s="229"/>
      <c r="L27" s="230"/>
    </row>
    <row r="28" spans="1:12" ht="19.95" customHeight="1" x14ac:dyDescent="0.25">
      <c r="A28" s="352"/>
      <c r="B28" s="352"/>
      <c r="C28" s="352"/>
      <c r="D28" s="352"/>
      <c r="E28" s="352"/>
      <c r="F28" s="352"/>
      <c r="G28" s="352"/>
      <c r="H28" s="352"/>
      <c r="I28" s="352"/>
    </row>
  </sheetData>
  <sheetProtection sheet="1" objects="1" scenarios="1"/>
  <mergeCells count="4">
    <mergeCell ref="B7:I7"/>
    <mergeCell ref="B4:I4"/>
    <mergeCell ref="A27:I28"/>
    <mergeCell ref="F6:G6"/>
  </mergeCells>
  <phoneticPr fontId="5" type="noConversion"/>
  <dataValidations count="1">
    <dataValidation type="list" allowBlank="1" showInputMessage="1" showErrorMessage="1" sqref="A21:A25" xr:uid="{00000000-0002-0000-0800-000000000000}">
      <formula1>$J$22</formula1>
    </dataValidation>
  </dataValidations>
  <pageMargins left="0.39370078740157483" right="0.39370078740157483" top="0.39370078740157483" bottom="0.39370078740157483" header="0.11811023622047245" footer="0.11811023622047245"/>
  <pageSetup paperSize="9" orientation="landscape" r:id="rId1"/>
  <headerFooter alignWithMargins="0">
    <oddFooter>&amp;CPage 9</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veau!$J$9:$J$14</xm:f>
          </x14:formula1>
          <xm:sqref>F9:F15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8"/>
  <dimension ref="A1:L31"/>
  <sheetViews>
    <sheetView view="pageLayout" zoomScaleNormal="100" zoomScaleSheetLayoutView="100" workbookViewId="0">
      <selection activeCell="F8" sqref="F8"/>
    </sheetView>
  </sheetViews>
  <sheetFormatPr baseColWidth="10" defaultRowHeight="19.95" customHeight="1" x14ac:dyDescent="0.25"/>
  <cols>
    <col min="1" max="1" width="6.33203125" style="6" customWidth="1"/>
    <col min="6" max="9" width="5.44140625" customWidth="1"/>
    <col min="10" max="10" width="5.44140625" hidden="1" customWidth="1"/>
    <col min="11" max="11" width="8.33203125" style="10" customWidth="1"/>
    <col min="12" max="12" width="58" customWidth="1"/>
  </cols>
  <sheetData>
    <row r="1" spans="1:12" ht="13.2" customHeight="1" x14ac:dyDescent="0.25">
      <c r="A1" s="5" t="s">
        <v>255</v>
      </c>
    </row>
    <row r="2" spans="1:12" ht="13.2" customHeight="1" x14ac:dyDescent="0.25">
      <c r="A2" s="5"/>
      <c r="B2" s="1"/>
      <c r="C2" s="1"/>
      <c r="D2" s="1"/>
      <c r="E2" s="1"/>
      <c r="F2" s="1"/>
    </row>
    <row r="3" spans="1:12" ht="13.2" customHeight="1" x14ac:dyDescent="0.25">
      <c r="A3" s="7" t="s">
        <v>19</v>
      </c>
      <c r="B3" s="210" t="s">
        <v>331</v>
      </c>
      <c r="C3" s="8"/>
      <c r="D3" s="8"/>
      <c r="E3" s="4"/>
      <c r="F3" s="4"/>
      <c r="G3" s="4"/>
      <c r="H3" s="4"/>
      <c r="I3" s="4"/>
      <c r="J3" s="4"/>
      <c r="K3" s="121"/>
      <c r="L3" s="4"/>
    </row>
    <row r="4" spans="1:12" ht="21.75" customHeight="1" x14ac:dyDescent="0.25">
      <c r="B4" s="350" t="s">
        <v>204</v>
      </c>
      <c r="C4" s="351"/>
      <c r="D4" s="351"/>
      <c r="E4" s="351"/>
      <c r="F4" s="351"/>
      <c r="G4" s="351"/>
      <c r="H4" s="351"/>
      <c r="I4" s="351"/>
      <c r="K4" s="144"/>
      <c r="L4" s="191"/>
    </row>
    <row r="5" spans="1:12" ht="13.2" customHeight="1" x14ac:dyDescent="0.25"/>
    <row r="6" spans="1:12" ht="13.2" customHeight="1" x14ac:dyDescent="0.25">
      <c r="A6" s="6" t="s">
        <v>20</v>
      </c>
      <c r="B6" s="195" t="s">
        <v>332</v>
      </c>
      <c r="C6" s="3"/>
      <c r="D6" s="3"/>
      <c r="E6" s="3"/>
      <c r="F6" s="3"/>
      <c r="G6" s="3"/>
      <c r="H6" s="3"/>
      <c r="J6" s="1"/>
      <c r="K6" s="206" t="s">
        <v>272</v>
      </c>
      <c r="L6" s="207"/>
    </row>
    <row r="7" spans="1:12" ht="26.4" customHeight="1" x14ac:dyDescent="0.25">
      <c r="B7" s="349" t="s">
        <v>333</v>
      </c>
      <c r="C7" s="366"/>
      <c r="D7" s="366"/>
      <c r="E7" s="366"/>
      <c r="F7" s="366"/>
      <c r="G7" s="366"/>
      <c r="H7" s="366"/>
      <c r="I7" s="259"/>
      <c r="K7" s="208" t="s">
        <v>273</v>
      </c>
      <c r="L7" s="209" t="s">
        <v>274</v>
      </c>
    </row>
    <row r="8" spans="1:12" ht="19.95" customHeight="1" x14ac:dyDescent="0.25">
      <c r="A8" s="13" t="s">
        <v>21</v>
      </c>
      <c r="B8" s="364" t="s">
        <v>334</v>
      </c>
      <c r="C8" s="365"/>
      <c r="D8" s="365"/>
      <c r="E8" s="367"/>
      <c r="F8" s="140"/>
      <c r="G8" t="s">
        <v>186</v>
      </c>
      <c r="H8" s="142" t="str">
        <f>IF(F8="","",F8)</f>
        <v/>
      </c>
      <c r="K8" s="227"/>
      <c r="L8" s="228"/>
    </row>
    <row r="9" spans="1:12" ht="8.4" customHeight="1" x14ac:dyDescent="0.25">
      <c r="B9" s="365"/>
      <c r="C9" s="365"/>
      <c r="D9" s="365"/>
      <c r="E9" s="367"/>
      <c r="F9" s="9"/>
      <c r="H9" s="9"/>
      <c r="K9" s="225"/>
      <c r="L9" s="226"/>
    </row>
    <row r="10" spans="1:12" ht="19.95" customHeight="1" x14ac:dyDescent="0.25">
      <c r="A10" s="6" t="s">
        <v>22</v>
      </c>
      <c r="B10" s="368" t="s">
        <v>335</v>
      </c>
      <c r="C10" s="369"/>
      <c r="D10" s="369"/>
      <c r="E10" s="369"/>
      <c r="F10" s="140"/>
      <c r="G10" t="s">
        <v>5</v>
      </c>
      <c r="H10" s="142" t="str">
        <f>IF(F10="","",F10*3)</f>
        <v/>
      </c>
      <c r="K10" s="229"/>
      <c r="L10" s="230"/>
    </row>
    <row r="11" spans="1:12" ht="8.4" customHeight="1" x14ac:dyDescent="0.25">
      <c r="B11" s="370"/>
      <c r="C11" s="370"/>
      <c r="D11" s="370"/>
      <c r="E11" s="370"/>
      <c r="F11" s="9"/>
      <c r="H11" s="9"/>
      <c r="K11" s="231"/>
      <c r="L11" s="232"/>
    </row>
    <row r="12" spans="1:12" ht="13.2" customHeight="1" x14ac:dyDescent="0.25">
      <c r="B12" s="34"/>
      <c r="C12" s="34"/>
      <c r="D12" s="34"/>
      <c r="E12" s="34"/>
      <c r="F12" s="9"/>
      <c r="G12" s="9"/>
      <c r="H12" s="9"/>
      <c r="J12">
        <v>1</v>
      </c>
      <c r="K12" s="227"/>
      <c r="L12" s="228"/>
    </row>
    <row r="13" spans="1:12" ht="13.2" customHeight="1" x14ac:dyDescent="0.25">
      <c r="B13" s="35" t="s">
        <v>449</v>
      </c>
      <c r="C13" s="33"/>
      <c r="D13" s="33"/>
      <c r="E13" s="33"/>
      <c r="F13" s="361"/>
      <c r="G13" s="361"/>
      <c r="H13" s="16" t="s">
        <v>448</v>
      </c>
      <c r="J13">
        <v>2</v>
      </c>
      <c r="K13" s="225"/>
      <c r="L13" s="226"/>
    </row>
    <row r="14" spans="1:12" ht="19.95" customHeight="1" x14ac:dyDescent="0.25">
      <c r="A14" s="6" t="s">
        <v>23</v>
      </c>
      <c r="B14" s="211" t="s">
        <v>336</v>
      </c>
      <c r="C14" s="31"/>
      <c r="D14" s="31"/>
      <c r="E14" s="31"/>
      <c r="F14" s="140"/>
      <c r="G14" t="s">
        <v>5</v>
      </c>
      <c r="H14" s="142" t="str">
        <f>IF(F14="","",F14*3)</f>
        <v/>
      </c>
      <c r="J14">
        <v>3</v>
      </c>
      <c r="K14" s="229"/>
      <c r="L14" s="230"/>
    </row>
    <row r="15" spans="1:12" ht="19.95" customHeight="1" x14ac:dyDescent="0.25">
      <c r="A15" s="13" t="s">
        <v>24</v>
      </c>
      <c r="B15" s="364" t="s">
        <v>337</v>
      </c>
      <c r="C15" s="365"/>
      <c r="D15" s="365"/>
      <c r="E15" s="365"/>
      <c r="F15" s="140"/>
      <c r="G15" t="s">
        <v>186</v>
      </c>
      <c r="H15" s="142" t="str">
        <f>IF(F15="","",F15)</f>
        <v/>
      </c>
      <c r="J15">
        <v>4</v>
      </c>
      <c r="K15" s="231"/>
      <c r="L15" s="232"/>
    </row>
    <row r="16" spans="1:12" ht="7.95" customHeight="1" x14ac:dyDescent="0.25">
      <c r="B16" s="365"/>
      <c r="C16" s="365"/>
      <c r="D16" s="365"/>
      <c r="E16" s="365"/>
      <c r="F16" s="9"/>
      <c r="H16" s="9"/>
      <c r="K16" s="225"/>
      <c r="L16" s="226"/>
    </row>
    <row r="17" spans="1:12" ht="19.95" customHeight="1" x14ac:dyDescent="0.25">
      <c r="A17" s="6" t="s">
        <v>25</v>
      </c>
      <c r="B17" s="211" t="s">
        <v>314</v>
      </c>
      <c r="C17" s="31"/>
      <c r="D17" s="31"/>
      <c r="E17" s="31"/>
      <c r="F17" s="140"/>
      <c r="G17" s="19" t="s">
        <v>316</v>
      </c>
      <c r="K17" s="229"/>
      <c r="L17" s="230"/>
    </row>
    <row r="18" spans="1:12" ht="19.95" customHeight="1" x14ac:dyDescent="0.25">
      <c r="A18" s="6" t="s">
        <v>55</v>
      </c>
      <c r="B18" s="211" t="s">
        <v>315</v>
      </c>
      <c r="C18" s="31"/>
      <c r="D18" s="31"/>
      <c r="E18" s="31"/>
      <c r="F18" s="140"/>
      <c r="G18" s="19" t="s">
        <v>317</v>
      </c>
      <c r="K18" s="229"/>
      <c r="L18" s="230"/>
    </row>
    <row r="19" spans="1:12" ht="19.95" customHeight="1" x14ac:dyDescent="0.25">
      <c r="A19" s="6" t="s">
        <v>56</v>
      </c>
      <c r="B19" s="211" t="s">
        <v>338</v>
      </c>
      <c r="C19" s="31"/>
      <c r="D19" s="31"/>
      <c r="E19" s="31"/>
      <c r="F19" s="140"/>
      <c r="G19" s="19" t="s">
        <v>317</v>
      </c>
      <c r="K19" s="229"/>
      <c r="L19" s="230"/>
    </row>
    <row r="20" spans="1:12" ht="19.95" customHeight="1" x14ac:dyDescent="0.25">
      <c r="E20" t="s">
        <v>228</v>
      </c>
      <c r="H20" s="142" t="str">
        <f>IF(F15="","",SUM(H8,H10,H14:H15))</f>
        <v/>
      </c>
      <c r="K20" s="229"/>
      <c r="L20" s="230"/>
    </row>
    <row r="21" spans="1:12" ht="19.95" customHeight="1" x14ac:dyDescent="0.25">
      <c r="E21" t="s">
        <v>321</v>
      </c>
      <c r="H21" s="142" t="str">
        <f>IF(A25="x",0,IF(A26="x",2,IF(A27="x",3,IF(A28="x",4,""))))</f>
        <v/>
      </c>
      <c r="K21" s="229"/>
      <c r="L21" s="230"/>
    </row>
    <row r="22" spans="1:12" ht="19.95" customHeight="1" x14ac:dyDescent="0.25">
      <c r="E22" s="21" t="s">
        <v>322</v>
      </c>
      <c r="F22" s="1" t="s">
        <v>249</v>
      </c>
      <c r="I22" s="168" t="str">
        <f>IF(H21="","",H20-H21)</f>
        <v/>
      </c>
      <c r="J22" s="141" t="s">
        <v>180</v>
      </c>
      <c r="K22" s="229"/>
      <c r="L22" s="230"/>
    </row>
    <row r="23" spans="1:12" ht="19.95" customHeight="1" x14ac:dyDescent="0.25">
      <c r="H23" s="162" t="s">
        <v>187</v>
      </c>
      <c r="I23" s="163">
        <v>40</v>
      </c>
      <c r="K23" s="229"/>
      <c r="L23" s="230"/>
    </row>
    <row r="24" spans="1:12" ht="19.95" customHeight="1" x14ac:dyDescent="0.25">
      <c r="A24" t="s">
        <v>339</v>
      </c>
      <c r="K24" s="229"/>
      <c r="L24" s="230"/>
    </row>
    <row r="25" spans="1:12" ht="19.95" customHeight="1" x14ac:dyDescent="0.25">
      <c r="A25" s="150"/>
      <c r="B25" s="10" t="s">
        <v>288</v>
      </c>
      <c r="D25" s="207" t="s">
        <v>306</v>
      </c>
      <c r="K25" s="229"/>
      <c r="L25" s="230"/>
    </row>
    <row r="26" spans="1:12" ht="19.95" customHeight="1" x14ac:dyDescent="0.25">
      <c r="A26" s="151"/>
      <c r="B26" s="10" t="s">
        <v>285</v>
      </c>
      <c r="D26" s="141" t="s">
        <v>305</v>
      </c>
      <c r="K26" s="229"/>
      <c r="L26" s="230"/>
    </row>
    <row r="27" spans="1:12" ht="19.95" customHeight="1" x14ac:dyDescent="0.25">
      <c r="A27" s="151"/>
      <c r="B27" s="10" t="s">
        <v>286</v>
      </c>
      <c r="D27" s="141" t="s">
        <v>302</v>
      </c>
      <c r="K27" s="229"/>
      <c r="L27" s="230"/>
    </row>
    <row r="28" spans="1:12" ht="19.95" customHeight="1" x14ac:dyDescent="0.25">
      <c r="A28" s="151"/>
      <c r="B28" s="10" t="s">
        <v>287</v>
      </c>
      <c r="D28" s="141" t="s">
        <v>303</v>
      </c>
      <c r="K28" s="229"/>
      <c r="L28" s="230"/>
    </row>
    <row r="29" spans="1:12" ht="27.75" customHeight="1" x14ac:dyDescent="0.25">
      <c r="A29" s="362" t="s">
        <v>340</v>
      </c>
      <c r="B29" s="363"/>
      <c r="C29" s="363"/>
      <c r="D29" s="363"/>
      <c r="E29" s="363"/>
      <c r="F29" s="363"/>
      <c r="G29" s="363"/>
      <c r="H29" s="363"/>
      <c r="K29" s="229"/>
      <c r="L29" s="230"/>
    </row>
    <row r="30" spans="1:12" ht="21" customHeight="1" x14ac:dyDescent="0.25">
      <c r="A30" s="352" t="s">
        <v>319</v>
      </c>
      <c r="B30" s="352"/>
      <c r="C30" s="352"/>
      <c r="D30" s="352"/>
      <c r="E30" s="352"/>
      <c r="F30" s="352"/>
      <c r="G30" s="352"/>
      <c r="H30" s="352"/>
      <c r="I30" s="352"/>
      <c r="K30" s="229"/>
      <c r="L30" s="230"/>
    </row>
    <row r="31" spans="1:12" ht="19.95" customHeight="1" x14ac:dyDescent="0.25">
      <c r="A31" s="352"/>
      <c r="B31" s="352"/>
      <c r="C31" s="352"/>
      <c r="D31" s="352"/>
      <c r="E31" s="352"/>
      <c r="F31" s="352"/>
      <c r="G31" s="352"/>
      <c r="H31" s="352"/>
      <c r="I31" s="352"/>
    </row>
  </sheetData>
  <sheetProtection sheet="1" objects="1" scenarios="1"/>
  <mergeCells count="8">
    <mergeCell ref="A30:I31"/>
    <mergeCell ref="B4:I4"/>
    <mergeCell ref="A29:H29"/>
    <mergeCell ref="B15:E16"/>
    <mergeCell ref="B7:I7"/>
    <mergeCell ref="B8:E9"/>
    <mergeCell ref="B10:E11"/>
    <mergeCell ref="F13:G13"/>
  </mergeCells>
  <phoneticPr fontId="5" type="noConversion"/>
  <dataValidations count="1">
    <dataValidation type="list" allowBlank="1" showInputMessage="1" showErrorMessage="1" sqref="A25:A28" xr:uid="{00000000-0002-0000-0900-000000000000}">
      <formula1>$J$22</formula1>
    </dataValidation>
  </dataValidations>
  <pageMargins left="0.39370078740157483" right="0.39370078740157483" top="0.39370078740157483" bottom="0.39370078740157483" header="0.11811023622047245" footer="0.11811023622047245"/>
  <pageSetup paperSize="9" orientation="landscape" r:id="rId1"/>
  <headerFooter alignWithMargins="0">
    <oddFooter>&amp;CPage 10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veau!$J$9:$J$14</xm:f>
          </x14:formula1>
          <xm:sqref>F8 F10 F14:F15 F17:F19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dimension ref="A1:L32"/>
  <sheetViews>
    <sheetView view="pageLayout" topLeftCell="A3" zoomScaleNormal="100" zoomScaleSheetLayoutView="100" workbookViewId="0">
      <selection activeCell="F9" sqref="F9"/>
    </sheetView>
  </sheetViews>
  <sheetFormatPr baseColWidth="10" defaultRowHeight="19.95" customHeight="1" x14ac:dyDescent="0.25"/>
  <cols>
    <col min="1" max="1" width="6.33203125" style="6" customWidth="1"/>
    <col min="6" max="9" width="5.44140625" customWidth="1"/>
    <col min="10" max="10" width="5.44140625" hidden="1" customWidth="1"/>
    <col min="11" max="11" width="8.33203125" style="10" customWidth="1"/>
    <col min="12" max="12" width="58.109375" customWidth="1"/>
  </cols>
  <sheetData>
    <row r="1" spans="1:12" ht="13.2" customHeight="1" x14ac:dyDescent="0.25">
      <c r="A1" s="5" t="s">
        <v>255</v>
      </c>
    </row>
    <row r="2" spans="1:12" ht="13.2" customHeight="1" x14ac:dyDescent="0.25">
      <c r="A2" s="5"/>
      <c r="B2" s="1"/>
      <c r="C2" s="1"/>
      <c r="D2" s="1"/>
      <c r="E2" s="1"/>
      <c r="F2" s="1"/>
    </row>
    <row r="3" spans="1:12" ht="13.2" customHeight="1" x14ac:dyDescent="0.25">
      <c r="A3" s="7" t="s">
        <v>19</v>
      </c>
      <c r="B3" s="210" t="s">
        <v>331</v>
      </c>
      <c r="C3" s="8"/>
      <c r="D3" s="8"/>
      <c r="E3" s="4"/>
      <c r="F3" s="4"/>
      <c r="G3" s="4"/>
      <c r="H3" s="4"/>
      <c r="I3" s="4"/>
      <c r="J3" s="4"/>
      <c r="K3" s="121"/>
      <c r="L3" s="4"/>
    </row>
    <row r="4" spans="1:12" ht="21.75" customHeight="1" x14ac:dyDescent="0.25">
      <c r="B4" s="350" t="s">
        <v>204</v>
      </c>
      <c r="C4" s="351"/>
      <c r="D4" s="351"/>
      <c r="E4" s="351"/>
      <c r="F4" s="351"/>
      <c r="G4" s="351"/>
      <c r="H4" s="351"/>
      <c r="I4" s="351"/>
      <c r="K4" s="144"/>
      <c r="L4" s="24"/>
    </row>
    <row r="5" spans="1:12" ht="13.2" customHeight="1" x14ac:dyDescent="0.25"/>
    <row r="6" spans="1:12" ht="13.2" customHeight="1" x14ac:dyDescent="0.25">
      <c r="A6" s="5" t="s">
        <v>26</v>
      </c>
      <c r="B6" s="195" t="s">
        <v>341</v>
      </c>
      <c r="C6" s="3"/>
      <c r="D6" s="3"/>
      <c r="E6" s="3"/>
      <c r="F6" s="3"/>
      <c r="G6" s="3"/>
      <c r="H6" s="3"/>
      <c r="J6" s="1"/>
      <c r="K6" s="206" t="s">
        <v>272</v>
      </c>
      <c r="L6" s="207"/>
    </row>
    <row r="7" spans="1:12" ht="26.4" customHeight="1" x14ac:dyDescent="0.25">
      <c r="B7" s="349" t="s">
        <v>342</v>
      </c>
      <c r="C7" s="366"/>
      <c r="D7" s="366"/>
      <c r="E7" s="366"/>
      <c r="F7" s="366"/>
      <c r="G7" s="366"/>
      <c r="H7" s="366"/>
      <c r="I7" s="259"/>
      <c r="K7" s="208" t="s">
        <v>273</v>
      </c>
      <c r="L7" s="209" t="s">
        <v>274</v>
      </c>
    </row>
    <row r="8" spans="1:12" ht="13.2" customHeight="1" x14ac:dyDescent="0.25">
      <c r="L8" s="32"/>
    </row>
    <row r="9" spans="1:12" ht="19.95" customHeight="1" x14ac:dyDescent="0.25">
      <c r="A9" s="13" t="s">
        <v>27</v>
      </c>
      <c r="B9" s="364" t="s">
        <v>343</v>
      </c>
      <c r="C9" s="365"/>
      <c r="D9" s="365"/>
      <c r="E9" s="367"/>
      <c r="F9" s="140"/>
      <c r="G9" t="s">
        <v>186</v>
      </c>
      <c r="H9" s="142" t="str">
        <f>IF(F9="","",F9)</f>
        <v/>
      </c>
      <c r="K9" s="231"/>
      <c r="L9" s="232"/>
    </row>
    <row r="10" spans="1:12" ht="8.4" customHeight="1" x14ac:dyDescent="0.25">
      <c r="B10" s="365"/>
      <c r="C10" s="365"/>
      <c r="D10" s="365"/>
      <c r="E10" s="367"/>
      <c r="F10" s="9"/>
      <c r="H10" s="9"/>
      <c r="K10" s="225"/>
      <c r="L10" s="226"/>
    </row>
    <row r="11" spans="1:12" ht="19.95" customHeight="1" x14ac:dyDescent="0.25">
      <c r="A11" s="6" t="s">
        <v>28</v>
      </c>
      <c r="B11" s="371" t="s">
        <v>335</v>
      </c>
      <c r="C11" s="372"/>
      <c r="D11" s="372"/>
      <c r="E11" s="372"/>
      <c r="F11" s="140"/>
      <c r="G11" t="s">
        <v>5</v>
      </c>
      <c r="H11" s="142" t="str">
        <f>IF(F11="","",F11*3)</f>
        <v/>
      </c>
      <c r="K11" s="229"/>
      <c r="L11" s="230"/>
    </row>
    <row r="12" spans="1:12" ht="8.4" customHeight="1" x14ac:dyDescent="0.25">
      <c r="B12" s="373"/>
      <c r="C12" s="373"/>
      <c r="D12" s="373"/>
      <c r="E12" s="373"/>
      <c r="F12" s="9"/>
      <c r="H12" s="9"/>
      <c r="J12">
        <v>1</v>
      </c>
      <c r="K12" s="231"/>
      <c r="L12" s="232"/>
    </row>
    <row r="13" spans="1:12" ht="13.2" customHeight="1" x14ac:dyDescent="0.25">
      <c r="B13" s="34"/>
      <c r="C13" s="34"/>
      <c r="D13" s="34"/>
      <c r="E13" s="34"/>
      <c r="F13" s="9"/>
      <c r="G13" s="9"/>
      <c r="H13" s="9"/>
      <c r="J13">
        <v>2</v>
      </c>
      <c r="K13" s="227"/>
      <c r="L13" s="228"/>
    </row>
    <row r="14" spans="1:12" ht="13.2" customHeight="1" x14ac:dyDescent="0.25">
      <c r="B14" s="18" t="s">
        <v>450</v>
      </c>
      <c r="C14" s="9"/>
      <c r="D14" s="9"/>
      <c r="E14" s="9"/>
      <c r="F14" s="361"/>
      <c r="G14" s="361"/>
      <c r="H14" s="16" t="s">
        <v>451</v>
      </c>
      <c r="J14">
        <v>3</v>
      </c>
      <c r="K14" s="238"/>
      <c r="L14" s="227"/>
    </row>
    <row r="15" spans="1:12" ht="13.2" customHeight="1" x14ac:dyDescent="0.25">
      <c r="B15" s="33"/>
      <c r="C15" s="33"/>
      <c r="D15" s="33"/>
      <c r="E15" s="33"/>
      <c r="F15" s="9"/>
      <c r="G15" s="9"/>
      <c r="H15" s="9"/>
      <c r="J15">
        <v>4</v>
      </c>
      <c r="K15" s="225"/>
      <c r="L15" s="226"/>
    </row>
    <row r="16" spans="1:12" ht="19.95" customHeight="1" x14ac:dyDescent="0.25">
      <c r="A16" s="6" t="s">
        <v>29</v>
      </c>
      <c r="B16" s="212" t="s">
        <v>336</v>
      </c>
      <c r="C16" s="31"/>
      <c r="D16" s="31"/>
      <c r="E16" s="31"/>
      <c r="F16" s="140"/>
      <c r="G16" t="s">
        <v>5</v>
      </c>
      <c r="H16" s="142" t="str">
        <f>IF(F16="","",F16*3)</f>
        <v/>
      </c>
      <c r="K16" s="229"/>
      <c r="L16" s="230"/>
    </row>
    <row r="17" spans="1:12" ht="19.95" customHeight="1" x14ac:dyDescent="0.25">
      <c r="A17" s="13" t="s">
        <v>30</v>
      </c>
      <c r="B17" s="364" t="s">
        <v>337</v>
      </c>
      <c r="C17" s="365"/>
      <c r="D17" s="365"/>
      <c r="E17" s="365"/>
      <c r="F17" s="140"/>
      <c r="G17" t="s">
        <v>186</v>
      </c>
      <c r="H17" s="142" t="str">
        <f>IF(F17="","",F17)</f>
        <v/>
      </c>
      <c r="K17" s="231"/>
      <c r="L17" s="232"/>
    </row>
    <row r="18" spans="1:12" ht="7.95" customHeight="1" x14ac:dyDescent="0.25">
      <c r="B18" s="365"/>
      <c r="C18" s="365"/>
      <c r="D18" s="365"/>
      <c r="E18" s="365"/>
      <c r="F18" s="9"/>
      <c r="H18" s="9"/>
      <c r="K18" s="225"/>
      <c r="L18" s="226"/>
    </row>
    <row r="19" spans="1:12" ht="19.95" customHeight="1" x14ac:dyDescent="0.25">
      <c r="A19" s="6" t="s">
        <v>31</v>
      </c>
      <c r="B19" s="211" t="s">
        <v>314</v>
      </c>
      <c r="C19" s="31"/>
      <c r="D19" s="31"/>
      <c r="E19" s="31"/>
      <c r="F19" s="140"/>
      <c r="G19" s="19" t="s">
        <v>316</v>
      </c>
      <c r="K19" s="229"/>
      <c r="L19" s="230"/>
    </row>
    <row r="20" spans="1:12" ht="19.95" customHeight="1" x14ac:dyDescent="0.25">
      <c r="A20" s="6" t="s">
        <v>57</v>
      </c>
      <c r="B20" s="211" t="s">
        <v>315</v>
      </c>
      <c r="C20" s="31"/>
      <c r="D20" s="31"/>
      <c r="E20" s="31"/>
      <c r="F20" s="140"/>
      <c r="G20" s="19" t="s">
        <v>317</v>
      </c>
      <c r="K20" s="229"/>
      <c r="L20" s="230"/>
    </row>
    <row r="21" spans="1:12" ht="19.95" customHeight="1" x14ac:dyDescent="0.25">
      <c r="A21" s="6" t="s">
        <v>58</v>
      </c>
      <c r="B21" s="211" t="s">
        <v>338</v>
      </c>
      <c r="C21" s="31"/>
      <c r="D21" s="31"/>
      <c r="E21" s="31"/>
      <c r="F21" s="140"/>
      <c r="G21" s="19" t="s">
        <v>317</v>
      </c>
      <c r="I21" s="122"/>
      <c r="J21" s="145"/>
      <c r="K21" s="229"/>
      <c r="L21" s="230"/>
    </row>
    <row r="22" spans="1:12" ht="19.95" customHeight="1" x14ac:dyDescent="0.25">
      <c r="E22" t="s">
        <v>228</v>
      </c>
      <c r="H22" s="142" t="str">
        <f>IF(F17="","",SUM(H9,H11,H16:H17))</f>
        <v/>
      </c>
      <c r="J22" s="141" t="s">
        <v>180</v>
      </c>
      <c r="K22" s="229"/>
      <c r="L22" s="230"/>
    </row>
    <row r="23" spans="1:12" ht="19.95" customHeight="1" x14ac:dyDescent="0.25">
      <c r="E23" t="s">
        <v>321</v>
      </c>
      <c r="H23" s="142" t="str">
        <f>IF(A26="x",0,IF(A27="x",2,IF(A28="x",3,IF(A29="x",4,""))))</f>
        <v/>
      </c>
      <c r="K23" s="229"/>
      <c r="L23" s="230"/>
    </row>
    <row r="24" spans="1:12" ht="19.95" customHeight="1" x14ac:dyDescent="0.25">
      <c r="E24" s="21" t="s">
        <v>322</v>
      </c>
      <c r="F24" s="1" t="s">
        <v>249</v>
      </c>
      <c r="I24" s="168" t="str">
        <f>IF(H23="","",H22-H23)</f>
        <v/>
      </c>
      <c r="K24" s="229"/>
      <c r="L24" s="230"/>
    </row>
    <row r="25" spans="1:12" ht="19.95" customHeight="1" x14ac:dyDescent="0.25">
      <c r="A25" t="s">
        <v>339</v>
      </c>
      <c r="H25" s="162" t="s">
        <v>187</v>
      </c>
      <c r="I25" s="163">
        <v>40</v>
      </c>
      <c r="K25" s="229"/>
      <c r="L25" s="230"/>
    </row>
    <row r="26" spans="1:12" ht="19.95" customHeight="1" x14ac:dyDescent="0.25">
      <c r="A26" s="150"/>
      <c r="B26" s="10" t="s">
        <v>286</v>
      </c>
      <c r="D26" s="207" t="s">
        <v>306</v>
      </c>
      <c r="K26" s="229"/>
      <c r="L26" s="230"/>
    </row>
    <row r="27" spans="1:12" ht="19.95" customHeight="1" x14ac:dyDescent="0.25">
      <c r="A27" s="150"/>
      <c r="B27" s="10" t="s">
        <v>289</v>
      </c>
      <c r="D27" s="141" t="s">
        <v>305</v>
      </c>
      <c r="K27" s="229"/>
      <c r="L27" s="230"/>
    </row>
    <row r="28" spans="1:12" ht="19.95" customHeight="1" x14ac:dyDescent="0.25">
      <c r="A28" s="151"/>
      <c r="B28" s="10" t="s">
        <v>290</v>
      </c>
      <c r="D28" s="141" t="s">
        <v>302</v>
      </c>
      <c r="F28" s="117"/>
      <c r="K28" s="229"/>
      <c r="L28" s="230"/>
    </row>
    <row r="29" spans="1:12" ht="19.95" customHeight="1" x14ac:dyDescent="0.25">
      <c r="A29" s="151"/>
      <c r="B29" s="10" t="s">
        <v>291</v>
      </c>
      <c r="D29" s="141" t="s">
        <v>303</v>
      </c>
      <c r="K29" s="229"/>
      <c r="L29" s="230"/>
    </row>
    <row r="30" spans="1:12" ht="24.75" customHeight="1" x14ac:dyDescent="0.25">
      <c r="A30" s="362" t="s">
        <v>340</v>
      </c>
      <c r="B30" s="363"/>
      <c r="C30" s="363"/>
      <c r="D30" s="363"/>
      <c r="E30" s="363"/>
      <c r="F30" s="363"/>
      <c r="G30" s="363"/>
      <c r="H30" s="363"/>
      <c r="K30" s="229"/>
      <c r="L30" s="230"/>
    </row>
    <row r="31" spans="1:12" ht="20.25" customHeight="1" x14ac:dyDescent="0.25">
      <c r="A31" s="352" t="s">
        <v>319</v>
      </c>
      <c r="B31" s="352"/>
      <c r="C31" s="352"/>
      <c r="D31" s="352"/>
      <c r="E31" s="352"/>
      <c r="F31" s="352"/>
      <c r="G31" s="352"/>
      <c r="H31" s="352"/>
      <c r="I31" s="352"/>
      <c r="K31" s="229"/>
      <c r="L31" s="230"/>
    </row>
    <row r="32" spans="1:12" ht="19.95" customHeight="1" x14ac:dyDescent="0.25">
      <c r="A32" s="352"/>
      <c r="B32" s="352"/>
      <c r="C32" s="352"/>
      <c r="D32" s="352"/>
      <c r="E32" s="352"/>
      <c r="F32" s="352"/>
      <c r="G32" s="352"/>
      <c r="H32" s="352"/>
      <c r="I32" s="352"/>
    </row>
  </sheetData>
  <sheetProtection sheet="1" objects="1" scenarios="1"/>
  <mergeCells count="8">
    <mergeCell ref="A30:H30"/>
    <mergeCell ref="A31:I32"/>
    <mergeCell ref="B4:I4"/>
    <mergeCell ref="B17:E18"/>
    <mergeCell ref="B7:I7"/>
    <mergeCell ref="B9:E10"/>
    <mergeCell ref="B11:E12"/>
    <mergeCell ref="F14:G14"/>
  </mergeCells>
  <phoneticPr fontId="5" type="noConversion"/>
  <dataValidations count="1">
    <dataValidation type="list" allowBlank="1" showInputMessage="1" showErrorMessage="1" sqref="A26:A29" xr:uid="{00000000-0002-0000-0A00-000000000000}">
      <formula1>$J$22</formula1>
    </dataValidation>
  </dataValidations>
  <pageMargins left="0.39370078740157483" right="0.39370078740157483" top="0.39370078740157483" bottom="0.39370078740157483" header="0.11811023622047245" footer="0.11811023622047245"/>
  <pageSetup paperSize="9" orientation="landscape" r:id="rId1"/>
  <headerFooter alignWithMargins="0">
    <oddFooter>&amp;CPage 11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veau!$J$9:$J$14</xm:f>
          </x14:formula1>
          <xm:sqref>F9 F11 F16:F17 F19:F21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dimension ref="A1:L29"/>
  <sheetViews>
    <sheetView view="pageLayout" zoomScaleNormal="100" zoomScaleSheetLayoutView="100" workbookViewId="0">
      <selection activeCell="G6" sqref="G6:J6"/>
    </sheetView>
  </sheetViews>
  <sheetFormatPr baseColWidth="10" defaultRowHeight="19.95" customHeight="1" x14ac:dyDescent="0.25"/>
  <cols>
    <col min="1" max="1" width="6.33203125" style="6" customWidth="1"/>
    <col min="6" max="9" width="5.44140625" customWidth="1"/>
    <col min="10" max="10" width="5.44140625" hidden="1" customWidth="1"/>
    <col min="11" max="11" width="8.33203125" style="10" customWidth="1"/>
    <col min="12" max="12" width="58.44140625" customWidth="1"/>
  </cols>
  <sheetData>
    <row r="1" spans="1:12" ht="13.2" customHeight="1" x14ac:dyDescent="0.25">
      <c r="A1" s="5" t="s">
        <v>255</v>
      </c>
    </row>
    <row r="2" spans="1:12" ht="13.2" customHeight="1" x14ac:dyDescent="0.25">
      <c r="A2" s="5"/>
      <c r="B2" s="1"/>
      <c r="C2" s="1"/>
      <c r="D2" s="1"/>
      <c r="E2" s="1"/>
      <c r="F2" s="1"/>
    </row>
    <row r="3" spans="1:12" ht="13.2" customHeight="1" x14ac:dyDescent="0.25">
      <c r="A3" s="7" t="s">
        <v>19</v>
      </c>
      <c r="B3" s="210" t="s">
        <v>331</v>
      </c>
      <c r="C3" s="8"/>
      <c r="D3" s="8"/>
      <c r="E3" s="4"/>
      <c r="F3" s="4"/>
      <c r="G3" s="4"/>
      <c r="H3" s="4"/>
      <c r="I3" s="4"/>
      <c r="J3" s="4"/>
      <c r="K3" s="121"/>
      <c r="L3" s="4"/>
    </row>
    <row r="4" spans="1:12" ht="21.75" customHeight="1" x14ac:dyDescent="0.25">
      <c r="B4" s="350" t="s">
        <v>204</v>
      </c>
      <c r="C4" s="351"/>
      <c r="D4" s="351"/>
      <c r="E4" s="351"/>
      <c r="F4" s="351"/>
      <c r="G4" s="351"/>
      <c r="H4" s="351"/>
      <c r="I4" s="351"/>
      <c r="K4" s="144"/>
      <c r="L4" s="24"/>
    </row>
    <row r="5" spans="1:12" ht="13.2" customHeight="1" x14ac:dyDescent="0.25"/>
    <row r="6" spans="1:12" ht="13.2" customHeight="1" x14ac:dyDescent="0.25">
      <c r="A6" s="5" t="s">
        <v>32</v>
      </c>
      <c r="B6" s="195" t="s">
        <v>344</v>
      </c>
      <c r="C6" s="3"/>
      <c r="D6" s="3"/>
      <c r="E6" s="3"/>
      <c r="F6" s="3"/>
      <c r="G6" s="361"/>
      <c r="H6" s="361"/>
      <c r="I6" s="361"/>
      <c r="J6" s="361"/>
      <c r="K6" s="206" t="s">
        <v>272</v>
      </c>
      <c r="L6" s="207"/>
    </row>
    <row r="7" spans="1:12" ht="26.4" customHeight="1" x14ac:dyDescent="0.25">
      <c r="B7" s="349" t="s">
        <v>345</v>
      </c>
      <c r="C7" s="259"/>
      <c r="D7" s="259"/>
      <c r="E7" s="259"/>
      <c r="F7" s="259"/>
      <c r="G7" s="259"/>
      <c r="H7" s="259"/>
      <c r="I7" s="259"/>
      <c r="K7" s="208" t="s">
        <v>273</v>
      </c>
      <c r="L7" s="209" t="s">
        <v>274</v>
      </c>
    </row>
    <row r="8" spans="1:12" ht="13.2" customHeight="1" x14ac:dyDescent="0.25">
      <c r="A8" s="22"/>
      <c r="L8" s="32"/>
    </row>
    <row r="9" spans="1:12" ht="19.95" customHeight="1" x14ac:dyDescent="0.25">
      <c r="A9" s="13" t="s">
        <v>33</v>
      </c>
      <c r="B9" s="374" t="s">
        <v>334</v>
      </c>
      <c r="C9" s="374"/>
      <c r="D9" s="374"/>
      <c r="E9" s="374"/>
      <c r="F9" s="140"/>
      <c r="G9" t="s">
        <v>186</v>
      </c>
      <c r="H9" s="142" t="str">
        <f>IF(F9="","",F9)</f>
        <v/>
      </c>
      <c r="K9" s="231"/>
      <c r="L9" s="232"/>
    </row>
    <row r="10" spans="1:12" ht="8.4" customHeight="1" x14ac:dyDescent="0.25">
      <c r="B10" s="375"/>
      <c r="C10" s="375"/>
      <c r="D10" s="375"/>
      <c r="E10" s="375"/>
      <c r="F10" s="9"/>
      <c r="H10" s="9"/>
      <c r="K10" s="225"/>
      <c r="L10" s="226"/>
    </row>
    <row r="11" spans="1:12" ht="19.95" customHeight="1" x14ac:dyDescent="0.25">
      <c r="A11" s="6" t="s">
        <v>34</v>
      </c>
      <c r="B11" s="369" t="s">
        <v>346</v>
      </c>
      <c r="C11" s="369"/>
      <c r="D11" s="369"/>
      <c r="E11" s="369"/>
      <c r="F11" s="140"/>
      <c r="G11" t="s">
        <v>5</v>
      </c>
      <c r="H11" s="142" t="str">
        <f>IF(F11="","",F11*3)</f>
        <v/>
      </c>
      <c r="K11" s="229"/>
      <c r="L11" s="230"/>
    </row>
    <row r="12" spans="1:12" ht="19.95" customHeight="1" x14ac:dyDescent="0.25">
      <c r="A12" s="6" t="s">
        <v>35</v>
      </c>
      <c r="B12" s="211" t="s">
        <v>347</v>
      </c>
      <c r="C12" s="31"/>
      <c r="D12" s="31"/>
      <c r="E12" s="31"/>
      <c r="F12" s="140"/>
      <c r="G12" t="s">
        <v>46</v>
      </c>
      <c r="H12" s="142" t="str">
        <f>IF(F12="","",F12*2)</f>
        <v/>
      </c>
      <c r="J12">
        <v>1</v>
      </c>
      <c r="K12" s="225"/>
      <c r="L12" s="226"/>
    </row>
    <row r="13" spans="1:12" ht="19.95" customHeight="1" x14ac:dyDescent="0.25">
      <c r="A13" s="6" t="s">
        <v>36</v>
      </c>
      <c r="B13" s="211" t="s">
        <v>348</v>
      </c>
      <c r="C13" s="31"/>
      <c r="D13" s="31"/>
      <c r="E13" s="31"/>
      <c r="F13" s="140"/>
      <c r="G13" t="s">
        <v>186</v>
      </c>
      <c r="H13" s="142" t="str">
        <f>IF(F13="","",F13)</f>
        <v/>
      </c>
      <c r="J13">
        <v>2</v>
      </c>
      <c r="K13" s="229"/>
      <c r="L13" s="230"/>
    </row>
    <row r="14" spans="1:12" ht="19.95" customHeight="1" x14ac:dyDescent="0.25">
      <c r="A14" s="13" t="s">
        <v>114</v>
      </c>
      <c r="B14" s="368" t="s">
        <v>349</v>
      </c>
      <c r="C14" s="369"/>
      <c r="D14" s="369"/>
      <c r="E14" s="369"/>
      <c r="F14" s="140"/>
      <c r="G14" t="s">
        <v>186</v>
      </c>
      <c r="H14" s="142" t="str">
        <f>IF(F14="","",F14)</f>
        <v/>
      </c>
      <c r="J14">
        <v>3</v>
      </c>
      <c r="K14" s="231"/>
      <c r="L14" s="232"/>
    </row>
    <row r="15" spans="1:12" ht="6" customHeight="1" x14ac:dyDescent="0.25">
      <c r="B15" s="370"/>
      <c r="C15" s="370"/>
      <c r="D15" s="370"/>
      <c r="E15" s="370"/>
      <c r="F15" s="9"/>
      <c r="H15" s="9"/>
      <c r="J15">
        <v>4</v>
      </c>
      <c r="K15" s="225"/>
      <c r="L15" s="226"/>
    </row>
    <row r="16" spans="1:12" ht="19.95" customHeight="1" x14ac:dyDescent="0.25">
      <c r="A16" s="6" t="s">
        <v>37</v>
      </c>
      <c r="B16" s="211" t="s">
        <v>314</v>
      </c>
      <c r="C16" s="31"/>
      <c r="D16" s="31"/>
      <c r="E16" s="31"/>
      <c r="F16" s="140"/>
      <c r="G16" s="19" t="s">
        <v>316</v>
      </c>
      <c r="K16" s="229"/>
      <c r="L16" s="230"/>
    </row>
    <row r="17" spans="1:12" ht="19.95" customHeight="1" x14ac:dyDescent="0.25">
      <c r="A17" s="6" t="s">
        <v>59</v>
      </c>
      <c r="B17" s="211" t="s">
        <v>315</v>
      </c>
      <c r="C17" s="31"/>
      <c r="D17" s="31"/>
      <c r="E17" s="31"/>
      <c r="F17" s="140"/>
      <c r="G17" s="19" t="s">
        <v>317</v>
      </c>
      <c r="K17" s="229"/>
      <c r="L17" s="230"/>
    </row>
    <row r="18" spans="1:12" ht="19.95" customHeight="1" x14ac:dyDescent="0.25">
      <c r="A18" s="6" t="s">
        <v>60</v>
      </c>
      <c r="B18" s="211" t="s">
        <v>338</v>
      </c>
      <c r="C18" s="31"/>
      <c r="D18" s="31"/>
      <c r="E18" s="31"/>
      <c r="F18" s="140"/>
      <c r="G18" s="19" t="s">
        <v>317</v>
      </c>
      <c r="K18" s="229"/>
      <c r="L18" s="230"/>
    </row>
    <row r="19" spans="1:12" ht="19.95" customHeight="1" x14ac:dyDescent="0.25">
      <c r="E19" s="141" t="s">
        <v>228</v>
      </c>
      <c r="H19" s="142" t="str">
        <f>IF(F14="","",SUM(H9,H11,H12:H14))</f>
        <v/>
      </c>
      <c r="I19" s="14"/>
      <c r="K19" s="229"/>
      <c r="L19" s="230"/>
    </row>
    <row r="20" spans="1:12" ht="19.95" customHeight="1" x14ac:dyDescent="0.25">
      <c r="E20" s="1" t="s">
        <v>322</v>
      </c>
      <c r="F20" s="1" t="s">
        <v>249</v>
      </c>
      <c r="H20" s="14"/>
      <c r="I20" s="168" t="str">
        <f>IF(H19="","",H19)</f>
        <v/>
      </c>
      <c r="K20" s="229"/>
      <c r="L20" s="230"/>
    </row>
    <row r="21" spans="1:12" ht="19.95" customHeight="1" x14ac:dyDescent="0.25">
      <c r="H21" s="162" t="s">
        <v>187</v>
      </c>
      <c r="I21" s="163">
        <v>40</v>
      </c>
      <c r="K21" s="229"/>
      <c r="L21" s="230"/>
    </row>
    <row r="22" spans="1:12" ht="39.6" customHeight="1" x14ac:dyDescent="0.25">
      <c r="A22" s="362" t="s">
        <v>340</v>
      </c>
      <c r="B22" s="363"/>
      <c r="C22" s="363"/>
      <c r="D22" s="363"/>
      <c r="E22" s="363"/>
      <c r="F22" s="363"/>
      <c r="G22" s="363"/>
      <c r="H22" s="363"/>
      <c r="K22" s="229"/>
      <c r="L22" s="230"/>
    </row>
    <row r="23" spans="1:12" s="9" customFormat="1" ht="19.95" customHeight="1" x14ac:dyDescent="0.25">
      <c r="A23" s="11"/>
      <c r="B23" s="12"/>
      <c r="J23"/>
      <c r="K23" s="229"/>
      <c r="L23" s="230"/>
    </row>
    <row r="24" spans="1:12" s="9" customFormat="1" ht="19.95" customHeight="1" x14ac:dyDescent="0.25">
      <c r="A24" s="352"/>
      <c r="B24" s="352"/>
      <c r="C24" s="352"/>
      <c r="D24" s="352"/>
      <c r="E24" s="352"/>
      <c r="F24" s="352"/>
      <c r="G24" s="352"/>
      <c r="H24" s="352"/>
      <c r="I24" s="352"/>
      <c r="J24"/>
      <c r="K24" s="229"/>
      <c r="L24" s="230"/>
    </row>
    <row r="25" spans="1:12" s="9" customFormat="1" ht="19.95" customHeight="1" x14ac:dyDescent="0.25">
      <c r="A25" s="352"/>
      <c r="B25" s="352"/>
      <c r="C25" s="352"/>
      <c r="D25" s="352"/>
      <c r="E25" s="352"/>
      <c r="F25" s="352"/>
      <c r="G25" s="352"/>
      <c r="H25" s="352"/>
      <c r="I25" s="352"/>
      <c r="J25"/>
      <c r="K25" s="229"/>
      <c r="L25" s="230"/>
    </row>
    <row r="26" spans="1:12" s="9" customFormat="1" ht="19.95" customHeight="1" x14ac:dyDescent="0.25">
      <c r="A26" s="11"/>
      <c r="B26" s="12"/>
      <c r="J26"/>
      <c r="K26" s="229"/>
      <c r="L26" s="230"/>
    </row>
    <row r="27" spans="1:12" ht="19.95" customHeight="1" x14ac:dyDescent="0.25">
      <c r="B27" s="10"/>
      <c r="K27" s="229"/>
      <c r="L27" s="230"/>
    </row>
    <row r="28" spans="1:12" ht="19.95" customHeight="1" x14ac:dyDescent="0.25">
      <c r="B28" s="10"/>
      <c r="K28" s="229"/>
      <c r="L28" s="230"/>
    </row>
    <row r="29" spans="1:12" ht="19.95" customHeight="1" x14ac:dyDescent="0.25">
      <c r="B29" s="10"/>
    </row>
  </sheetData>
  <sheetProtection sheet="1" objects="1" scenarios="1"/>
  <mergeCells count="8">
    <mergeCell ref="A24:I25"/>
    <mergeCell ref="B4:I4"/>
    <mergeCell ref="B7:I7"/>
    <mergeCell ref="A22:H22"/>
    <mergeCell ref="B14:E15"/>
    <mergeCell ref="B9:E10"/>
    <mergeCell ref="B11:E11"/>
    <mergeCell ref="G6:J6"/>
  </mergeCells>
  <phoneticPr fontId="5" type="noConversion"/>
  <pageMargins left="0.39370078740157483" right="0.39370078740157483" top="0.39370078740157483" bottom="0.39370078740157483" header="0.11811023622047245" footer="0.11811023622047245"/>
  <pageSetup paperSize="9" orientation="landscape" r:id="rId1"/>
  <headerFooter alignWithMargins="0">
    <oddFooter>&amp;CPage 12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veau!$J$9:$J$14</xm:f>
          </x14:formula1>
          <xm:sqref>F9 F11:F14 F16:F18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dimension ref="A1:L29"/>
  <sheetViews>
    <sheetView view="pageLayout" zoomScaleNormal="100" workbookViewId="0">
      <selection activeCell="G6" sqref="G6:J6"/>
    </sheetView>
  </sheetViews>
  <sheetFormatPr baseColWidth="10" defaultRowHeight="19.95" customHeight="1" x14ac:dyDescent="0.25"/>
  <cols>
    <col min="1" max="1" width="6.33203125" style="6" customWidth="1"/>
    <col min="6" max="9" width="5.44140625" customWidth="1"/>
    <col min="10" max="10" width="5.44140625" hidden="1" customWidth="1"/>
    <col min="11" max="11" width="8.33203125" style="10" customWidth="1"/>
    <col min="12" max="12" width="59" customWidth="1"/>
  </cols>
  <sheetData>
    <row r="1" spans="1:12" ht="13.2" customHeight="1" x14ac:dyDescent="0.25">
      <c r="A1" s="5" t="s">
        <v>255</v>
      </c>
    </row>
    <row r="2" spans="1:12" ht="13.2" customHeight="1" x14ac:dyDescent="0.25">
      <c r="A2" s="5"/>
      <c r="B2" s="1"/>
      <c r="C2" s="1"/>
      <c r="D2" s="1"/>
      <c r="E2" s="1"/>
      <c r="F2" s="1"/>
    </row>
    <row r="3" spans="1:12" ht="13.2" customHeight="1" x14ac:dyDescent="0.25">
      <c r="A3" s="7" t="s">
        <v>19</v>
      </c>
      <c r="B3" s="210" t="s">
        <v>331</v>
      </c>
      <c r="C3" s="8"/>
      <c r="D3" s="8"/>
      <c r="E3" s="4"/>
      <c r="F3" s="4"/>
      <c r="G3" s="4"/>
      <c r="H3" s="4"/>
      <c r="I3" s="4"/>
      <c r="J3" s="4"/>
      <c r="K3" s="121"/>
      <c r="L3" s="4"/>
    </row>
    <row r="4" spans="1:12" ht="21.75" customHeight="1" x14ac:dyDescent="0.25">
      <c r="B4" s="350" t="s">
        <v>204</v>
      </c>
      <c r="C4" s="351"/>
      <c r="D4" s="351"/>
      <c r="E4" s="351"/>
      <c r="F4" s="351"/>
      <c r="G4" s="351"/>
      <c r="H4" s="351"/>
      <c r="I4" s="351"/>
      <c r="K4" s="144"/>
      <c r="L4" s="24"/>
    </row>
    <row r="5" spans="1:12" ht="13.2" customHeight="1" x14ac:dyDescent="0.25"/>
    <row r="6" spans="1:12" ht="13.2" customHeight="1" x14ac:dyDescent="0.25">
      <c r="A6" s="5" t="s">
        <v>38</v>
      </c>
      <c r="B6" s="195" t="s">
        <v>344</v>
      </c>
      <c r="C6" s="3"/>
      <c r="D6" s="3"/>
      <c r="E6" s="3"/>
      <c r="F6" s="3"/>
      <c r="G6" s="361"/>
      <c r="H6" s="361"/>
      <c r="I6" s="361"/>
      <c r="J6" s="361"/>
      <c r="K6" s="206" t="s">
        <v>272</v>
      </c>
      <c r="L6" s="207"/>
    </row>
    <row r="7" spans="1:12" ht="26.4" customHeight="1" x14ac:dyDescent="0.25">
      <c r="B7" s="349" t="s">
        <v>345</v>
      </c>
      <c r="C7" s="259"/>
      <c r="D7" s="259"/>
      <c r="E7" s="259"/>
      <c r="F7" s="259"/>
      <c r="G7" s="259"/>
      <c r="H7" s="259"/>
      <c r="I7" s="259"/>
      <c r="K7" s="208" t="s">
        <v>273</v>
      </c>
      <c r="L7" s="209" t="s">
        <v>274</v>
      </c>
    </row>
    <row r="8" spans="1:12" ht="13.2" customHeight="1" x14ac:dyDescent="0.25">
      <c r="L8" s="32"/>
    </row>
    <row r="9" spans="1:12" ht="19.95" customHeight="1" x14ac:dyDescent="0.25">
      <c r="A9" s="13" t="s">
        <v>39</v>
      </c>
      <c r="B9" s="374" t="s">
        <v>334</v>
      </c>
      <c r="C9" s="374"/>
      <c r="D9" s="374"/>
      <c r="E9" s="374"/>
      <c r="F9" s="140"/>
      <c r="G9" t="s">
        <v>186</v>
      </c>
      <c r="H9" s="142" t="str">
        <f>IF(F9="","",F9)</f>
        <v/>
      </c>
      <c r="K9" s="227"/>
      <c r="L9" s="228"/>
    </row>
    <row r="10" spans="1:12" ht="8.4" customHeight="1" x14ac:dyDescent="0.25">
      <c r="B10" s="375"/>
      <c r="C10" s="375"/>
      <c r="D10" s="375"/>
      <c r="E10" s="375"/>
      <c r="F10" s="9"/>
      <c r="H10" s="9"/>
      <c r="K10" s="231"/>
      <c r="L10" s="232"/>
    </row>
    <row r="11" spans="1:12" ht="19.95" customHeight="1" x14ac:dyDescent="0.25">
      <c r="A11" s="6" t="s">
        <v>40</v>
      </c>
      <c r="B11" s="369" t="s">
        <v>346</v>
      </c>
      <c r="C11" s="369"/>
      <c r="D11" s="369"/>
      <c r="E11" s="369"/>
      <c r="F11" s="140"/>
      <c r="G11" t="s">
        <v>5</v>
      </c>
      <c r="H11" s="142" t="str">
        <f>IF(F11="","",F11*3)</f>
        <v/>
      </c>
      <c r="K11" s="225"/>
      <c r="L11" s="226"/>
    </row>
    <row r="12" spans="1:12" ht="19.95" customHeight="1" x14ac:dyDescent="0.25">
      <c r="A12" s="6" t="s">
        <v>41</v>
      </c>
      <c r="B12" s="211" t="s">
        <v>347</v>
      </c>
      <c r="C12" s="31"/>
      <c r="D12" s="31"/>
      <c r="E12" s="31"/>
      <c r="F12" s="140"/>
      <c r="G12" t="s">
        <v>46</v>
      </c>
      <c r="H12" s="142" t="str">
        <f>IF(F12="","",F12*2)</f>
        <v/>
      </c>
      <c r="K12" s="225"/>
      <c r="L12" s="226"/>
    </row>
    <row r="13" spans="1:12" ht="19.95" customHeight="1" x14ac:dyDescent="0.25">
      <c r="A13" s="6" t="s">
        <v>42</v>
      </c>
      <c r="B13" s="211" t="s">
        <v>348</v>
      </c>
      <c r="C13" s="31"/>
      <c r="D13" s="31"/>
      <c r="E13" s="31"/>
      <c r="F13" s="140"/>
      <c r="G13" t="s">
        <v>186</v>
      </c>
      <c r="H13" s="142" t="str">
        <f>IF(F13="","",F13)</f>
        <v/>
      </c>
      <c r="J13">
        <v>1</v>
      </c>
      <c r="K13" s="229"/>
      <c r="L13" s="230"/>
    </row>
    <row r="14" spans="1:12" ht="19.95" customHeight="1" x14ac:dyDescent="0.25">
      <c r="A14" s="13" t="s">
        <v>115</v>
      </c>
      <c r="B14" s="368" t="s">
        <v>349</v>
      </c>
      <c r="C14" s="369"/>
      <c r="D14" s="369"/>
      <c r="E14" s="369"/>
      <c r="F14" s="140"/>
      <c r="G14" t="s">
        <v>186</v>
      </c>
      <c r="H14" s="142" t="str">
        <f>IF(F14="","",F14)</f>
        <v/>
      </c>
      <c r="J14">
        <v>2</v>
      </c>
      <c r="K14" s="225"/>
      <c r="L14" s="226"/>
    </row>
    <row r="15" spans="1:12" ht="6" customHeight="1" x14ac:dyDescent="0.25">
      <c r="B15" s="370"/>
      <c r="C15" s="370"/>
      <c r="D15" s="370"/>
      <c r="E15" s="370"/>
      <c r="F15" s="9"/>
      <c r="H15" s="9"/>
      <c r="J15">
        <v>3</v>
      </c>
      <c r="K15" s="231"/>
      <c r="L15" s="232"/>
    </row>
    <row r="16" spans="1:12" ht="19.95" customHeight="1" x14ac:dyDescent="0.25">
      <c r="A16" s="6" t="s">
        <v>43</v>
      </c>
      <c r="B16" s="211" t="s">
        <v>314</v>
      </c>
      <c r="C16" s="31"/>
      <c r="D16" s="31"/>
      <c r="E16" s="31"/>
      <c r="F16" s="140"/>
      <c r="G16" s="19" t="s">
        <v>316</v>
      </c>
      <c r="J16">
        <v>4</v>
      </c>
      <c r="K16" s="225"/>
      <c r="L16" s="226"/>
    </row>
    <row r="17" spans="1:12" ht="19.95" customHeight="1" x14ac:dyDescent="0.25">
      <c r="A17" s="6" t="s">
        <v>61</v>
      </c>
      <c r="B17" s="211" t="s">
        <v>315</v>
      </c>
      <c r="C17" s="31"/>
      <c r="D17" s="31"/>
      <c r="E17" s="31"/>
      <c r="F17" s="140"/>
      <c r="G17" s="19" t="s">
        <v>317</v>
      </c>
      <c r="K17" s="229"/>
      <c r="L17" s="230"/>
    </row>
    <row r="18" spans="1:12" ht="19.95" customHeight="1" x14ac:dyDescent="0.25">
      <c r="A18" s="6" t="s">
        <v>62</v>
      </c>
      <c r="B18" s="211" t="s">
        <v>338</v>
      </c>
      <c r="C18" s="31"/>
      <c r="D18" s="31"/>
      <c r="E18" s="31"/>
      <c r="F18" s="140"/>
      <c r="G18" s="19" t="s">
        <v>317</v>
      </c>
      <c r="K18" s="229"/>
      <c r="L18" s="230"/>
    </row>
    <row r="19" spans="1:12" ht="19.95" customHeight="1" x14ac:dyDescent="0.25">
      <c r="E19" s="141" t="s">
        <v>228</v>
      </c>
      <c r="F19" s="152"/>
      <c r="H19" s="142" t="str">
        <f>IF(F14="","",SUM(H9,H11,H12:H14))</f>
        <v/>
      </c>
      <c r="I19" s="14"/>
      <c r="K19" s="229"/>
      <c r="L19" s="230"/>
    </row>
    <row r="20" spans="1:12" ht="19.95" customHeight="1" x14ac:dyDescent="0.25">
      <c r="E20" s="1" t="s">
        <v>322</v>
      </c>
      <c r="F20" s="1" t="s">
        <v>249</v>
      </c>
      <c r="H20" s="14"/>
      <c r="I20" s="168" t="str">
        <f>IF(H19="","",H19)</f>
        <v/>
      </c>
      <c r="K20" s="229"/>
      <c r="L20" s="230"/>
    </row>
    <row r="21" spans="1:12" ht="19.95" customHeight="1" x14ac:dyDescent="0.25">
      <c r="H21" s="162" t="s">
        <v>187</v>
      </c>
      <c r="I21" s="163">
        <v>40</v>
      </c>
      <c r="K21" s="229"/>
      <c r="L21" s="230"/>
    </row>
    <row r="22" spans="1:12" ht="24" customHeight="1" x14ac:dyDescent="0.25">
      <c r="A22" s="362" t="s">
        <v>340</v>
      </c>
      <c r="B22" s="363"/>
      <c r="C22" s="363"/>
      <c r="D22" s="363"/>
      <c r="E22" s="363"/>
      <c r="F22" s="363"/>
      <c r="G22" s="363"/>
      <c r="H22" s="363"/>
      <c r="K22" s="229"/>
      <c r="L22" s="230"/>
    </row>
    <row r="23" spans="1:12" s="9" customFormat="1" ht="19.95" customHeight="1" x14ac:dyDescent="0.25">
      <c r="A23" s="11"/>
      <c r="B23" s="12"/>
      <c r="J23"/>
      <c r="K23" s="229"/>
      <c r="L23" s="230"/>
    </row>
    <row r="24" spans="1:12" s="9" customFormat="1" ht="19.95" customHeight="1" x14ac:dyDescent="0.25">
      <c r="A24" s="11"/>
      <c r="B24" s="12"/>
      <c r="J24"/>
      <c r="K24" s="229"/>
      <c r="L24" s="230"/>
    </row>
    <row r="25" spans="1:12" ht="19.95" customHeight="1" x14ac:dyDescent="0.25">
      <c r="B25" s="10"/>
      <c r="K25" s="229"/>
      <c r="L25" s="230"/>
    </row>
    <row r="26" spans="1:12" ht="19.95" customHeight="1" x14ac:dyDescent="0.25">
      <c r="B26" s="10"/>
      <c r="K26" s="229"/>
      <c r="L26" s="230"/>
    </row>
    <row r="27" spans="1:12" ht="19.95" customHeight="1" x14ac:dyDescent="0.25">
      <c r="B27" s="10"/>
      <c r="K27" s="229"/>
      <c r="L27" s="230"/>
    </row>
    <row r="28" spans="1:12" ht="19.95" customHeight="1" x14ac:dyDescent="0.25">
      <c r="K28" s="229"/>
      <c r="L28" s="230"/>
    </row>
    <row r="29" spans="1:12" ht="19.95" customHeight="1" x14ac:dyDescent="0.25">
      <c r="K29" s="229"/>
      <c r="L29" s="230"/>
    </row>
  </sheetData>
  <sheetProtection sheet="1" objects="1" scenarios="1"/>
  <mergeCells count="7">
    <mergeCell ref="B4:I4"/>
    <mergeCell ref="B7:I7"/>
    <mergeCell ref="A22:H22"/>
    <mergeCell ref="B14:E15"/>
    <mergeCell ref="B9:E10"/>
    <mergeCell ref="B11:E11"/>
    <mergeCell ref="G6:J6"/>
  </mergeCells>
  <phoneticPr fontId="5" type="noConversion"/>
  <pageMargins left="0.39370078740157483" right="0.39370078740157483" top="0.39370078740157483" bottom="0.39370078740157483" header="0.11811023622047245" footer="0.11811023622047245"/>
  <pageSetup paperSize="9" orientation="landscape" r:id="rId1"/>
  <headerFooter alignWithMargins="0">
    <oddFooter>&amp;CPage 13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veau!$J$9:$J$14</xm:f>
          </x14:formula1>
          <xm:sqref>F9 F11:F14 F16:F18</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dimension ref="A1:L244"/>
  <sheetViews>
    <sheetView view="pageLayout" zoomScaleNormal="100" zoomScaleSheetLayoutView="100" workbookViewId="0">
      <selection activeCell="F8" sqref="F8"/>
    </sheetView>
  </sheetViews>
  <sheetFormatPr baseColWidth="10" defaultRowHeight="19.95" customHeight="1" x14ac:dyDescent="0.25"/>
  <cols>
    <col min="1" max="1" width="6.33203125" style="6" customWidth="1"/>
    <col min="3" max="3" width="14" customWidth="1"/>
    <col min="6" max="9" width="5.44140625" customWidth="1"/>
    <col min="10" max="10" width="5.44140625" hidden="1" customWidth="1"/>
    <col min="11" max="11" width="8.33203125" style="41" customWidth="1"/>
    <col min="12" max="12" width="57" customWidth="1"/>
  </cols>
  <sheetData>
    <row r="1" spans="1:12" ht="13.2" customHeight="1" x14ac:dyDescent="0.25">
      <c r="A1" s="5" t="s">
        <v>255</v>
      </c>
      <c r="K1" s="12"/>
    </row>
    <row r="2" spans="1:12" ht="13.2" customHeight="1" x14ac:dyDescent="0.25">
      <c r="A2" s="5"/>
      <c r="B2" s="1"/>
      <c r="C2" s="1"/>
      <c r="D2" s="1"/>
      <c r="E2" s="1"/>
      <c r="F2" s="1"/>
      <c r="K2" s="12"/>
    </row>
    <row r="3" spans="1:12" ht="13.2" customHeight="1" x14ac:dyDescent="0.25">
      <c r="A3" s="7" t="s">
        <v>19</v>
      </c>
      <c r="B3" s="210" t="s">
        <v>331</v>
      </c>
      <c r="C3" s="8"/>
      <c r="D3" s="8"/>
      <c r="E3" s="4"/>
      <c r="F3" s="4"/>
      <c r="G3" s="4"/>
      <c r="H3" s="4"/>
      <c r="I3" s="4"/>
      <c r="J3" s="4"/>
      <c r="K3" s="125"/>
      <c r="L3" s="4"/>
    </row>
    <row r="4" spans="1:12" ht="21.75" customHeight="1" x14ac:dyDescent="0.25">
      <c r="B4" s="350" t="s">
        <v>204</v>
      </c>
      <c r="C4" s="351"/>
      <c r="D4" s="351"/>
      <c r="E4" s="351"/>
      <c r="F4" s="351"/>
      <c r="G4" s="351"/>
      <c r="H4" s="351"/>
      <c r="I4" s="351"/>
      <c r="K4" s="144"/>
      <c r="L4" s="24"/>
    </row>
    <row r="5" spans="1:12" ht="13.2" customHeight="1" x14ac:dyDescent="0.25">
      <c r="K5" s="12"/>
    </row>
    <row r="6" spans="1:12" ht="13.2" customHeight="1" x14ac:dyDescent="0.25">
      <c r="A6" s="5" t="s">
        <v>44</v>
      </c>
      <c r="B6" s="195" t="s">
        <v>350</v>
      </c>
      <c r="C6" s="3"/>
      <c r="D6" s="3"/>
      <c r="E6" s="3"/>
      <c r="F6" s="3"/>
      <c r="G6" s="3"/>
      <c r="H6" s="3"/>
      <c r="J6" s="1"/>
      <c r="K6" s="206" t="s">
        <v>272</v>
      </c>
      <c r="L6" s="207"/>
    </row>
    <row r="7" spans="1:12" ht="26.4" customHeight="1" x14ac:dyDescent="0.25">
      <c r="B7" s="349" t="s">
        <v>351</v>
      </c>
      <c r="C7" s="366"/>
      <c r="D7" s="366"/>
      <c r="E7" s="366"/>
      <c r="F7" s="366"/>
      <c r="G7" s="366"/>
      <c r="H7" s="366"/>
      <c r="I7" s="259"/>
      <c r="K7" s="208" t="s">
        <v>273</v>
      </c>
      <c r="L7" s="209" t="s">
        <v>274</v>
      </c>
    </row>
    <row r="8" spans="1:12" ht="19.95" customHeight="1" x14ac:dyDescent="0.25">
      <c r="A8" s="13" t="s">
        <v>45</v>
      </c>
      <c r="B8" s="374" t="s">
        <v>334</v>
      </c>
      <c r="C8" s="374"/>
      <c r="D8" s="374"/>
      <c r="E8" s="374"/>
      <c r="F8" s="140"/>
      <c r="G8" t="s">
        <v>186</v>
      </c>
      <c r="H8" s="142" t="str">
        <f>IF(F8="","",F8)</f>
        <v/>
      </c>
      <c r="K8" s="225"/>
      <c r="L8" s="228"/>
    </row>
    <row r="9" spans="1:12" ht="8.4" customHeight="1" x14ac:dyDescent="0.25">
      <c r="B9" s="375"/>
      <c r="C9" s="375"/>
      <c r="D9" s="375"/>
      <c r="E9" s="375"/>
      <c r="F9" s="9"/>
      <c r="H9" s="9"/>
      <c r="K9" s="236"/>
      <c r="L9" s="232"/>
    </row>
    <row r="10" spans="1:12" ht="19.95" customHeight="1" x14ac:dyDescent="0.25">
      <c r="A10" s="6" t="s">
        <v>111</v>
      </c>
      <c r="B10" s="374" t="s">
        <v>352</v>
      </c>
      <c r="C10" s="374"/>
      <c r="D10" s="374"/>
      <c r="E10" s="213"/>
      <c r="F10" s="140"/>
      <c r="G10" t="s">
        <v>5</v>
      </c>
      <c r="H10" s="142" t="str">
        <f>IF(F10="","",F10*3)</f>
        <v/>
      </c>
      <c r="K10" s="225"/>
      <c r="L10" s="226"/>
    </row>
    <row r="11" spans="1:12" ht="8.4" customHeight="1" x14ac:dyDescent="0.25">
      <c r="B11" s="375"/>
      <c r="C11" s="375"/>
      <c r="D11" s="375"/>
      <c r="E11" s="214"/>
      <c r="F11" s="9"/>
      <c r="H11" s="9"/>
      <c r="K11" s="236"/>
      <c r="L11" s="232"/>
    </row>
    <row r="12" spans="1:12" ht="18.75" customHeight="1" x14ac:dyDescent="0.25">
      <c r="B12" s="378" t="s">
        <v>452</v>
      </c>
      <c r="C12" s="378"/>
      <c r="D12" s="223" t="s">
        <v>448</v>
      </c>
      <c r="E12" s="380" t="s">
        <v>453</v>
      </c>
      <c r="F12" s="259"/>
      <c r="G12" s="259"/>
      <c r="H12" s="379" t="s">
        <v>448</v>
      </c>
      <c r="I12" s="379"/>
      <c r="K12" s="227"/>
      <c r="L12" s="228"/>
    </row>
    <row r="13" spans="1:12" ht="17.25" customHeight="1" x14ac:dyDescent="0.25">
      <c r="B13" s="381" t="s">
        <v>454</v>
      </c>
      <c r="C13" s="382"/>
      <c r="D13" s="382"/>
      <c r="E13" s="383"/>
      <c r="F13" s="384"/>
      <c r="G13" s="384"/>
      <c r="H13" s="384"/>
      <c r="I13" s="384"/>
      <c r="K13" s="225"/>
      <c r="L13" s="237"/>
    </row>
    <row r="14" spans="1:12" ht="19.95" customHeight="1" x14ac:dyDescent="0.25">
      <c r="A14" s="6" t="s">
        <v>47</v>
      </c>
      <c r="B14" s="211" t="s">
        <v>336</v>
      </c>
      <c r="C14" s="31"/>
      <c r="D14" s="31"/>
      <c r="E14" s="31"/>
      <c r="F14" s="140"/>
      <c r="G14" t="s">
        <v>5</v>
      </c>
      <c r="H14" s="142" t="str">
        <f>IF(F14="","",F14*3)</f>
        <v/>
      </c>
      <c r="K14" s="229"/>
      <c r="L14" s="230"/>
    </row>
    <row r="15" spans="1:12" ht="19.95" customHeight="1" x14ac:dyDescent="0.25">
      <c r="A15" s="13" t="s">
        <v>48</v>
      </c>
      <c r="B15" s="364" t="s">
        <v>349</v>
      </c>
      <c r="C15" s="365"/>
      <c r="D15" s="365"/>
      <c r="E15" s="365"/>
      <c r="F15" s="140"/>
      <c r="G15" t="s">
        <v>186</v>
      </c>
      <c r="H15" s="142" t="str">
        <f>IF(F15="","",F15)</f>
        <v/>
      </c>
      <c r="J15">
        <v>1</v>
      </c>
      <c r="K15" s="236"/>
      <c r="L15" s="232"/>
    </row>
    <row r="16" spans="1:12" ht="7.95" customHeight="1" x14ac:dyDescent="0.25">
      <c r="B16" s="365"/>
      <c r="C16" s="365"/>
      <c r="D16" s="365"/>
      <c r="E16" s="365"/>
      <c r="F16" s="9"/>
      <c r="H16" s="9"/>
      <c r="J16">
        <v>2</v>
      </c>
      <c r="K16" s="225"/>
      <c r="L16" s="226"/>
    </row>
    <row r="17" spans="1:12" ht="19.95" customHeight="1" x14ac:dyDescent="0.25">
      <c r="A17" s="6" t="s">
        <v>49</v>
      </c>
      <c r="B17" s="211" t="s">
        <v>314</v>
      </c>
      <c r="C17" s="31"/>
      <c r="D17" s="31"/>
      <c r="E17" s="31"/>
      <c r="F17" s="140"/>
      <c r="G17" s="19" t="s">
        <v>316</v>
      </c>
      <c r="J17">
        <v>3</v>
      </c>
      <c r="K17" s="229"/>
      <c r="L17" s="230"/>
    </row>
    <row r="18" spans="1:12" ht="19.95" customHeight="1" x14ac:dyDescent="0.25">
      <c r="A18" s="6" t="s">
        <v>50</v>
      </c>
      <c r="B18" s="211" t="s">
        <v>315</v>
      </c>
      <c r="C18" s="31"/>
      <c r="D18" s="31"/>
      <c r="E18" s="31"/>
      <c r="F18" s="140"/>
      <c r="G18" s="19" t="s">
        <v>317</v>
      </c>
      <c r="J18">
        <v>4</v>
      </c>
      <c r="K18" s="229"/>
      <c r="L18" s="230"/>
    </row>
    <row r="19" spans="1:12" ht="19.95" customHeight="1" x14ac:dyDescent="0.25">
      <c r="A19" s="6" t="s">
        <v>99</v>
      </c>
      <c r="B19" s="211" t="s">
        <v>338</v>
      </c>
      <c r="C19" s="31"/>
      <c r="D19" s="31"/>
      <c r="E19" s="31"/>
      <c r="F19" s="140"/>
      <c r="G19" s="19" t="s">
        <v>317</v>
      </c>
      <c r="I19" s="122"/>
      <c r="J19" s="145"/>
      <c r="K19" s="233"/>
      <c r="L19" s="234"/>
    </row>
    <row r="20" spans="1:12" ht="19.95" customHeight="1" x14ac:dyDescent="0.25">
      <c r="E20" t="s">
        <v>228</v>
      </c>
      <c r="F20" s="152"/>
      <c r="H20" s="142" t="str">
        <f>IF(F15="","",SUM(H8,H10,H14:H15))</f>
        <v/>
      </c>
      <c r="K20" s="229"/>
      <c r="L20" s="230"/>
    </row>
    <row r="21" spans="1:12" ht="19.95" customHeight="1" x14ac:dyDescent="0.25">
      <c r="E21" t="s">
        <v>321</v>
      </c>
      <c r="H21" s="142" t="str">
        <f>IF(A25="x",0,IF(A26="x",2,IF(A27="x",3,IF(A28="x",4,""))))</f>
        <v/>
      </c>
      <c r="K21" s="229"/>
      <c r="L21" s="230"/>
    </row>
    <row r="22" spans="1:12" ht="19.95" customHeight="1" x14ac:dyDescent="0.25">
      <c r="E22" s="21" t="s">
        <v>322</v>
      </c>
      <c r="F22" s="1" t="s">
        <v>249</v>
      </c>
      <c r="I22" s="168" t="str">
        <f>IF(H21="","",H20-H21)</f>
        <v/>
      </c>
      <c r="J22" s="141" t="s">
        <v>180</v>
      </c>
      <c r="K22" s="229"/>
      <c r="L22" s="230"/>
    </row>
    <row r="23" spans="1:12" ht="19.5" customHeight="1" x14ac:dyDescent="0.25">
      <c r="H23" s="162" t="s">
        <v>187</v>
      </c>
      <c r="I23" s="163">
        <v>40</v>
      </c>
      <c r="K23" s="229"/>
      <c r="L23" s="230"/>
    </row>
    <row r="24" spans="1:12" s="14" customFormat="1" ht="19.95" customHeight="1" x14ac:dyDescent="0.25">
      <c r="A24" s="14" t="s">
        <v>353</v>
      </c>
      <c r="J24"/>
      <c r="K24" s="229"/>
      <c r="L24" s="230"/>
    </row>
    <row r="25" spans="1:12" s="14" customFormat="1" ht="19.95" customHeight="1" x14ac:dyDescent="0.25">
      <c r="A25" s="150"/>
      <c r="B25" s="15" t="s">
        <v>293</v>
      </c>
      <c r="D25" s="207" t="s">
        <v>306</v>
      </c>
      <c r="J25"/>
      <c r="K25" s="229"/>
      <c r="L25" s="230"/>
    </row>
    <row r="26" spans="1:12" s="14" customFormat="1" ht="19.95" customHeight="1" x14ac:dyDescent="0.25">
      <c r="A26" s="151"/>
      <c r="B26" s="15" t="s">
        <v>290</v>
      </c>
      <c r="D26" s="141" t="s">
        <v>305</v>
      </c>
      <c r="J26"/>
      <c r="K26" s="229"/>
      <c r="L26" s="230"/>
    </row>
    <row r="27" spans="1:12" s="14" customFormat="1" ht="19.95" customHeight="1" x14ac:dyDescent="0.25">
      <c r="A27" s="151"/>
      <c r="B27" s="15" t="s">
        <v>292</v>
      </c>
      <c r="D27" s="141" t="s">
        <v>302</v>
      </c>
      <c r="J27"/>
      <c r="K27" s="376" t="s">
        <v>319</v>
      </c>
      <c r="L27" s="377"/>
    </row>
    <row r="28" spans="1:12" s="14" customFormat="1" ht="19.95" customHeight="1" x14ac:dyDescent="0.25">
      <c r="A28" s="151"/>
      <c r="B28" s="15" t="s">
        <v>291</v>
      </c>
      <c r="D28" s="141" t="s">
        <v>303</v>
      </c>
      <c r="J28"/>
      <c r="K28" s="282"/>
      <c r="L28" s="282"/>
    </row>
    <row r="29" spans="1:12" ht="24.75" customHeight="1" x14ac:dyDescent="0.25">
      <c r="A29" s="362" t="s">
        <v>340</v>
      </c>
      <c r="B29" s="363"/>
      <c r="C29" s="363"/>
      <c r="D29" s="363"/>
      <c r="E29" s="363"/>
      <c r="F29" s="363"/>
      <c r="G29" s="363"/>
      <c r="H29" s="363"/>
      <c r="K29" s="282"/>
      <c r="L29" s="282"/>
    </row>
    <row r="30" spans="1:12" ht="19.95" customHeight="1" x14ac:dyDescent="0.25">
      <c r="K30" s="189"/>
      <c r="L30" s="189"/>
    </row>
    <row r="31" spans="1:12" ht="19.95" customHeight="1" x14ac:dyDescent="0.25">
      <c r="K31" s="12"/>
    </row>
    <row r="32" spans="1:12" ht="19.95" customHeight="1" x14ac:dyDescent="0.25">
      <c r="K32" s="12"/>
    </row>
    <row r="33" spans="11:11" customFormat="1" ht="19.95" customHeight="1" x14ac:dyDescent="0.25">
      <c r="K33" s="12"/>
    </row>
    <row r="34" spans="11:11" customFormat="1" ht="19.95" customHeight="1" x14ac:dyDescent="0.25">
      <c r="K34" s="12"/>
    </row>
    <row r="35" spans="11:11" customFormat="1" ht="19.95" customHeight="1" x14ac:dyDescent="0.25">
      <c r="K35" s="12"/>
    </row>
    <row r="36" spans="11:11" customFormat="1" ht="19.95" customHeight="1" x14ac:dyDescent="0.25">
      <c r="K36" s="12"/>
    </row>
    <row r="37" spans="11:11" customFormat="1" ht="19.95" customHeight="1" x14ac:dyDescent="0.25">
      <c r="K37" s="12"/>
    </row>
    <row r="38" spans="11:11" customFormat="1" ht="19.95" customHeight="1" x14ac:dyDescent="0.25">
      <c r="K38" s="12"/>
    </row>
    <row r="39" spans="11:11" customFormat="1" ht="19.95" customHeight="1" x14ac:dyDescent="0.25">
      <c r="K39" s="12"/>
    </row>
    <row r="40" spans="11:11" customFormat="1" ht="19.95" customHeight="1" x14ac:dyDescent="0.25">
      <c r="K40" s="12"/>
    </row>
    <row r="41" spans="11:11" customFormat="1" ht="19.95" customHeight="1" x14ac:dyDescent="0.25">
      <c r="K41" s="12"/>
    </row>
    <row r="42" spans="11:11" customFormat="1" ht="19.95" customHeight="1" x14ac:dyDescent="0.25">
      <c r="K42" s="12"/>
    </row>
    <row r="43" spans="11:11" customFormat="1" ht="19.95" customHeight="1" x14ac:dyDescent="0.25">
      <c r="K43" s="12"/>
    </row>
    <row r="44" spans="11:11" customFormat="1" ht="19.95" customHeight="1" x14ac:dyDescent="0.25">
      <c r="K44" s="12"/>
    </row>
    <row r="45" spans="11:11" customFormat="1" ht="19.95" customHeight="1" x14ac:dyDescent="0.25">
      <c r="K45" s="12"/>
    </row>
    <row r="46" spans="11:11" customFormat="1" ht="19.95" customHeight="1" x14ac:dyDescent="0.25">
      <c r="K46" s="12"/>
    </row>
    <row r="47" spans="11:11" customFormat="1" ht="19.95" customHeight="1" x14ac:dyDescent="0.25">
      <c r="K47" s="12"/>
    </row>
    <row r="48" spans="11:11" customFormat="1" ht="19.95" customHeight="1" x14ac:dyDescent="0.25">
      <c r="K48" s="12"/>
    </row>
    <row r="49" spans="11:11" customFormat="1" ht="19.95" customHeight="1" x14ac:dyDescent="0.25">
      <c r="K49" s="12"/>
    </row>
    <row r="50" spans="11:11" customFormat="1" ht="19.95" customHeight="1" x14ac:dyDescent="0.25">
      <c r="K50" s="12"/>
    </row>
    <row r="51" spans="11:11" customFormat="1" ht="19.95" customHeight="1" x14ac:dyDescent="0.25">
      <c r="K51" s="12"/>
    </row>
    <row r="52" spans="11:11" customFormat="1" ht="19.95" customHeight="1" x14ac:dyDescent="0.25">
      <c r="K52" s="12"/>
    </row>
    <row r="53" spans="11:11" customFormat="1" ht="19.95" customHeight="1" x14ac:dyDescent="0.25">
      <c r="K53" s="12"/>
    </row>
    <row r="54" spans="11:11" customFormat="1" ht="19.95" customHeight="1" x14ac:dyDescent="0.25">
      <c r="K54" s="12"/>
    </row>
    <row r="55" spans="11:11" customFormat="1" ht="19.95" customHeight="1" x14ac:dyDescent="0.25">
      <c r="K55" s="12"/>
    </row>
    <row r="56" spans="11:11" customFormat="1" ht="19.95" customHeight="1" x14ac:dyDescent="0.25">
      <c r="K56" s="12"/>
    </row>
    <row r="57" spans="11:11" customFormat="1" ht="19.95" customHeight="1" x14ac:dyDescent="0.25">
      <c r="K57" s="12"/>
    </row>
    <row r="58" spans="11:11" customFormat="1" ht="19.95" customHeight="1" x14ac:dyDescent="0.25">
      <c r="K58" s="12"/>
    </row>
    <row r="59" spans="11:11" customFormat="1" ht="19.95" customHeight="1" x14ac:dyDescent="0.25">
      <c r="K59" s="12"/>
    </row>
    <row r="60" spans="11:11" customFormat="1" ht="19.95" customHeight="1" x14ac:dyDescent="0.25">
      <c r="K60" s="12"/>
    </row>
    <row r="61" spans="11:11" customFormat="1" ht="19.95" customHeight="1" x14ac:dyDescent="0.25">
      <c r="K61" s="12"/>
    </row>
    <row r="62" spans="11:11" customFormat="1" ht="19.95" customHeight="1" x14ac:dyDescent="0.25">
      <c r="K62" s="12"/>
    </row>
    <row r="63" spans="11:11" customFormat="1" ht="19.95" customHeight="1" x14ac:dyDescent="0.25">
      <c r="K63" s="12"/>
    </row>
    <row r="64" spans="11:11" customFormat="1" ht="19.95" customHeight="1" x14ac:dyDescent="0.25">
      <c r="K64" s="12"/>
    </row>
    <row r="65" spans="11:11" customFormat="1" ht="19.95" customHeight="1" x14ac:dyDescent="0.25">
      <c r="K65" s="12"/>
    </row>
    <row r="66" spans="11:11" customFormat="1" ht="19.95" customHeight="1" x14ac:dyDescent="0.25">
      <c r="K66" s="12"/>
    </row>
    <row r="67" spans="11:11" customFormat="1" ht="19.95" customHeight="1" x14ac:dyDescent="0.25">
      <c r="K67" s="12"/>
    </row>
    <row r="68" spans="11:11" customFormat="1" ht="19.95" customHeight="1" x14ac:dyDescent="0.25">
      <c r="K68" s="12"/>
    </row>
    <row r="69" spans="11:11" customFormat="1" ht="19.95" customHeight="1" x14ac:dyDescent="0.25">
      <c r="K69" s="12"/>
    </row>
    <row r="70" spans="11:11" customFormat="1" ht="19.95" customHeight="1" x14ac:dyDescent="0.25">
      <c r="K70" s="12"/>
    </row>
    <row r="71" spans="11:11" customFormat="1" ht="19.95" customHeight="1" x14ac:dyDescent="0.25">
      <c r="K71" s="12"/>
    </row>
    <row r="72" spans="11:11" customFormat="1" ht="19.95" customHeight="1" x14ac:dyDescent="0.25">
      <c r="K72" s="12"/>
    </row>
    <row r="73" spans="11:11" customFormat="1" ht="19.95" customHeight="1" x14ac:dyDescent="0.25">
      <c r="K73" s="12"/>
    </row>
    <row r="74" spans="11:11" customFormat="1" ht="19.95" customHeight="1" x14ac:dyDescent="0.25">
      <c r="K74" s="12"/>
    </row>
    <row r="75" spans="11:11" customFormat="1" ht="19.95" customHeight="1" x14ac:dyDescent="0.25">
      <c r="K75" s="12"/>
    </row>
    <row r="76" spans="11:11" customFormat="1" ht="19.95" customHeight="1" x14ac:dyDescent="0.25">
      <c r="K76" s="12"/>
    </row>
    <row r="77" spans="11:11" customFormat="1" ht="19.95" customHeight="1" x14ac:dyDescent="0.25">
      <c r="K77" s="12"/>
    </row>
    <row r="78" spans="11:11" customFormat="1" ht="19.95" customHeight="1" x14ac:dyDescent="0.25">
      <c r="K78" s="12"/>
    </row>
    <row r="79" spans="11:11" customFormat="1" ht="19.95" customHeight="1" x14ac:dyDescent="0.25">
      <c r="K79" s="12"/>
    </row>
    <row r="80" spans="11:11" customFormat="1" ht="19.95" customHeight="1" x14ac:dyDescent="0.25">
      <c r="K80" s="12"/>
    </row>
    <row r="81" spans="11:11" customFormat="1" ht="19.95" customHeight="1" x14ac:dyDescent="0.25">
      <c r="K81" s="12"/>
    </row>
    <row r="82" spans="11:11" customFormat="1" ht="19.95" customHeight="1" x14ac:dyDescent="0.25">
      <c r="K82" s="12"/>
    </row>
    <row r="83" spans="11:11" customFormat="1" ht="19.95" customHeight="1" x14ac:dyDescent="0.25">
      <c r="K83" s="12"/>
    </row>
    <row r="84" spans="11:11" customFormat="1" ht="19.95" customHeight="1" x14ac:dyDescent="0.25">
      <c r="K84" s="12"/>
    </row>
    <row r="85" spans="11:11" customFormat="1" ht="19.95" customHeight="1" x14ac:dyDescent="0.25">
      <c r="K85" s="12"/>
    </row>
    <row r="86" spans="11:11" customFormat="1" ht="19.95" customHeight="1" x14ac:dyDescent="0.25">
      <c r="K86" s="12"/>
    </row>
    <row r="87" spans="11:11" customFormat="1" ht="19.95" customHeight="1" x14ac:dyDescent="0.25">
      <c r="K87" s="12"/>
    </row>
    <row r="88" spans="11:11" customFormat="1" ht="19.95" customHeight="1" x14ac:dyDescent="0.25">
      <c r="K88" s="12"/>
    </row>
    <row r="89" spans="11:11" customFormat="1" ht="19.95" customHeight="1" x14ac:dyDescent="0.25">
      <c r="K89" s="12"/>
    </row>
    <row r="90" spans="11:11" customFormat="1" ht="19.95" customHeight="1" x14ac:dyDescent="0.25">
      <c r="K90" s="12"/>
    </row>
    <row r="91" spans="11:11" customFormat="1" ht="19.95" customHeight="1" x14ac:dyDescent="0.25">
      <c r="K91" s="12"/>
    </row>
    <row r="92" spans="11:11" customFormat="1" ht="19.95" customHeight="1" x14ac:dyDescent="0.25">
      <c r="K92" s="12"/>
    </row>
    <row r="93" spans="11:11" customFormat="1" ht="19.95" customHeight="1" x14ac:dyDescent="0.25">
      <c r="K93" s="12"/>
    </row>
    <row r="94" spans="11:11" customFormat="1" ht="19.95" customHeight="1" x14ac:dyDescent="0.25">
      <c r="K94" s="12"/>
    </row>
    <row r="95" spans="11:11" customFormat="1" ht="19.95" customHeight="1" x14ac:dyDescent="0.25">
      <c r="K95" s="12"/>
    </row>
    <row r="96" spans="11:11" customFormat="1" ht="19.95" customHeight="1" x14ac:dyDescent="0.25">
      <c r="K96" s="12"/>
    </row>
    <row r="97" spans="11:11" customFormat="1" ht="19.95" customHeight="1" x14ac:dyDescent="0.25">
      <c r="K97" s="12"/>
    </row>
    <row r="98" spans="11:11" customFormat="1" ht="19.95" customHeight="1" x14ac:dyDescent="0.25">
      <c r="K98" s="12"/>
    </row>
    <row r="99" spans="11:11" customFormat="1" ht="19.95" customHeight="1" x14ac:dyDescent="0.25">
      <c r="K99" s="12"/>
    </row>
    <row r="100" spans="11:11" customFormat="1" ht="19.95" customHeight="1" x14ac:dyDescent="0.25">
      <c r="K100" s="12"/>
    </row>
    <row r="101" spans="11:11" customFormat="1" ht="19.95" customHeight="1" x14ac:dyDescent="0.25">
      <c r="K101" s="12"/>
    </row>
    <row r="102" spans="11:11" customFormat="1" ht="19.95" customHeight="1" x14ac:dyDescent="0.25">
      <c r="K102" s="12"/>
    </row>
    <row r="103" spans="11:11" customFormat="1" ht="19.95" customHeight="1" x14ac:dyDescent="0.25">
      <c r="K103" s="12"/>
    </row>
    <row r="104" spans="11:11" customFormat="1" ht="19.95" customHeight="1" x14ac:dyDescent="0.25">
      <c r="K104" s="12"/>
    </row>
    <row r="105" spans="11:11" customFormat="1" ht="19.95" customHeight="1" x14ac:dyDescent="0.25">
      <c r="K105" s="12"/>
    </row>
    <row r="106" spans="11:11" customFormat="1" ht="19.95" customHeight="1" x14ac:dyDescent="0.25">
      <c r="K106" s="12"/>
    </row>
    <row r="107" spans="11:11" customFormat="1" ht="19.95" customHeight="1" x14ac:dyDescent="0.25">
      <c r="K107" s="12"/>
    </row>
    <row r="108" spans="11:11" customFormat="1" ht="19.95" customHeight="1" x14ac:dyDescent="0.25">
      <c r="K108" s="12"/>
    </row>
    <row r="109" spans="11:11" customFormat="1" ht="19.95" customHeight="1" x14ac:dyDescent="0.25">
      <c r="K109" s="12"/>
    </row>
    <row r="110" spans="11:11" customFormat="1" ht="19.95" customHeight="1" x14ac:dyDescent="0.25">
      <c r="K110" s="12"/>
    </row>
    <row r="111" spans="11:11" customFormat="1" ht="19.95" customHeight="1" x14ac:dyDescent="0.25">
      <c r="K111" s="12"/>
    </row>
    <row r="112" spans="11:11" customFormat="1" ht="19.95" customHeight="1" x14ac:dyDescent="0.25">
      <c r="K112" s="12"/>
    </row>
    <row r="113" spans="11:11" customFormat="1" ht="19.95" customHeight="1" x14ac:dyDescent="0.25">
      <c r="K113" s="12"/>
    </row>
    <row r="114" spans="11:11" customFormat="1" ht="19.95" customHeight="1" x14ac:dyDescent="0.25">
      <c r="K114" s="12"/>
    </row>
    <row r="115" spans="11:11" customFormat="1" ht="19.95" customHeight="1" x14ac:dyDescent="0.25">
      <c r="K115" s="12"/>
    </row>
    <row r="116" spans="11:11" customFormat="1" ht="19.95" customHeight="1" x14ac:dyDescent="0.25">
      <c r="K116" s="12"/>
    </row>
    <row r="117" spans="11:11" customFormat="1" ht="19.95" customHeight="1" x14ac:dyDescent="0.25">
      <c r="K117" s="12"/>
    </row>
    <row r="118" spans="11:11" customFormat="1" ht="19.95" customHeight="1" x14ac:dyDescent="0.25">
      <c r="K118" s="12"/>
    </row>
    <row r="119" spans="11:11" customFormat="1" ht="19.95" customHeight="1" x14ac:dyDescent="0.25">
      <c r="K119" s="12"/>
    </row>
    <row r="120" spans="11:11" customFormat="1" ht="19.95" customHeight="1" x14ac:dyDescent="0.25">
      <c r="K120" s="12"/>
    </row>
    <row r="121" spans="11:11" customFormat="1" ht="19.95" customHeight="1" x14ac:dyDescent="0.25">
      <c r="K121" s="12"/>
    </row>
    <row r="122" spans="11:11" customFormat="1" ht="19.95" customHeight="1" x14ac:dyDescent="0.25">
      <c r="K122" s="12"/>
    </row>
    <row r="123" spans="11:11" customFormat="1" ht="19.95" customHeight="1" x14ac:dyDescent="0.25">
      <c r="K123" s="12"/>
    </row>
    <row r="124" spans="11:11" customFormat="1" ht="19.95" customHeight="1" x14ac:dyDescent="0.25">
      <c r="K124" s="12"/>
    </row>
    <row r="125" spans="11:11" customFormat="1" ht="19.95" customHeight="1" x14ac:dyDescent="0.25">
      <c r="K125" s="12"/>
    </row>
    <row r="126" spans="11:11" customFormat="1" ht="19.95" customHeight="1" x14ac:dyDescent="0.25">
      <c r="K126" s="12"/>
    </row>
    <row r="127" spans="11:11" customFormat="1" ht="19.95" customHeight="1" x14ac:dyDescent="0.25">
      <c r="K127" s="12"/>
    </row>
    <row r="128" spans="11:11" customFormat="1" ht="19.95" customHeight="1" x14ac:dyDescent="0.25">
      <c r="K128" s="12"/>
    </row>
    <row r="129" spans="11:11" customFormat="1" ht="19.95" customHeight="1" x14ac:dyDescent="0.25">
      <c r="K129" s="12"/>
    </row>
    <row r="130" spans="11:11" customFormat="1" ht="19.95" customHeight="1" x14ac:dyDescent="0.25">
      <c r="K130" s="12"/>
    </row>
    <row r="131" spans="11:11" customFormat="1" ht="19.95" customHeight="1" x14ac:dyDescent="0.25">
      <c r="K131" s="12"/>
    </row>
    <row r="132" spans="11:11" customFormat="1" ht="19.95" customHeight="1" x14ac:dyDescent="0.25">
      <c r="K132" s="12"/>
    </row>
    <row r="133" spans="11:11" customFormat="1" ht="19.95" customHeight="1" x14ac:dyDescent="0.25">
      <c r="K133" s="12"/>
    </row>
    <row r="134" spans="11:11" customFormat="1" ht="19.95" customHeight="1" x14ac:dyDescent="0.25">
      <c r="K134" s="12"/>
    </row>
    <row r="135" spans="11:11" customFormat="1" ht="19.95" customHeight="1" x14ac:dyDescent="0.25">
      <c r="K135" s="12"/>
    </row>
    <row r="136" spans="11:11" customFormat="1" ht="19.95" customHeight="1" x14ac:dyDescent="0.25">
      <c r="K136" s="12"/>
    </row>
    <row r="137" spans="11:11" customFormat="1" ht="19.95" customHeight="1" x14ac:dyDescent="0.25">
      <c r="K137" s="12"/>
    </row>
    <row r="138" spans="11:11" customFormat="1" ht="19.95" customHeight="1" x14ac:dyDescent="0.25">
      <c r="K138" s="12"/>
    </row>
    <row r="139" spans="11:11" customFormat="1" ht="19.95" customHeight="1" x14ac:dyDescent="0.25">
      <c r="K139" s="12"/>
    </row>
    <row r="140" spans="11:11" customFormat="1" ht="19.95" customHeight="1" x14ac:dyDescent="0.25">
      <c r="K140" s="12"/>
    </row>
    <row r="141" spans="11:11" customFormat="1" ht="19.95" customHeight="1" x14ac:dyDescent="0.25">
      <c r="K141" s="12"/>
    </row>
    <row r="142" spans="11:11" customFormat="1" ht="19.95" customHeight="1" x14ac:dyDescent="0.25">
      <c r="K142" s="12"/>
    </row>
    <row r="143" spans="11:11" customFormat="1" ht="19.95" customHeight="1" x14ac:dyDescent="0.25">
      <c r="K143" s="12"/>
    </row>
    <row r="144" spans="11:11" customFormat="1" ht="19.95" customHeight="1" x14ac:dyDescent="0.25">
      <c r="K144" s="12"/>
    </row>
    <row r="145" spans="11:11" customFormat="1" ht="19.95" customHeight="1" x14ac:dyDescent="0.25">
      <c r="K145" s="12"/>
    </row>
    <row r="146" spans="11:11" customFormat="1" ht="19.95" customHeight="1" x14ac:dyDescent="0.25">
      <c r="K146" s="12"/>
    </row>
    <row r="147" spans="11:11" customFormat="1" ht="19.95" customHeight="1" x14ac:dyDescent="0.25">
      <c r="K147" s="12"/>
    </row>
    <row r="148" spans="11:11" customFormat="1" ht="19.95" customHeight="1" x14ac:dyDescent="0.25">
      <c r="K148" s="12"/>
    </row>
    <row r="149" spans="11:11" customFormat="1" ht="19.95" customHeight="1" x14ac:dyDescent="0.25">
      <c r="K149" s="12"/>
    </row>
    <row r="150" spans="11:11" customFormat="1" ht="19.95" customHeight="1" x14ac:dyDescent="0.25">
      <c r="K150" s="12"/>
    </row>
    <row r="151" spans="11:11" customFormat="1" ht="19.95" customHeight="1" x14ac:dyDescent="0.25">
      <c r="K151" s="12"/>
    </row>
    <row r="152" spans="11:11" customFormat="1" ht="19.95" customHeight="1" x14ac:dyDescent="0.25">
      <c r="K152" s="12"/>
    </row>
    <row r="153" spans="11:11" customFormat="1" ht="19.95" customHeight="1" x14ac:dyDescent="0.25">
      <c r="K153" s="12"/>
    </row>
    <row r="154" spans="11:11" customFormat="1" ht="19.95" customHeight="1" x14ac:dyDescent="0.25">
      <c r="K154" s="12"/>
    </row>
    <row r="155" spans="11:11" customFormat="1" ht="19.95" customHeight="1" x14ac:dyDescent="0.25">
      <c r="K155" s="12"/>
    </row>
    <row r="156" spans="11:11" customFormat="1" ht="19.95" customHeight="1" x14ac:dyDescent="0.25">
      <c r="K156" s="12"/>
    </row>
    <row r="157" spans="11:11" customFormat="1" ht="19.95" customHeight="1" x14ac:dyDescent="0.25">
      <c r="K157" s="12"/>
    </row>
    <row r="158" spans="11:11" customFormat="1" ht="19.95" customHeight="1" x14ac:dyDescent="0.25">
      <c r="K158" s="12"/>
    </row>
    <row r="159" spans="11:11" customFormat="1" ht="19.95" customHeight="1" x14ac:dyDescent="0.25">
      <c r="K159" s="12"/>
    </row>
    <row r="160" spans="11:11" customFormat="1" ht="19.95" customHeight="1" x14ac:dyDescent="0.25">
      <c r="K160" s="12"/>
    </row>
    <row r="161" spans="11:11" customFormat="1" ht="19.95" customHeight="1" x14ac:dyDescent="0.25">
      <c r="K161" s="12"/>
    </row>
    <row r="162" spans="11:11" customFormat="1" ht="19.95" customHeight="1" x14ac:dyDescent="0.25">
      <c r="K162" s="12"/>
    </row>
    <row r="163" spans="11:11" customFormat="1" ht="19.95" customHeight="1" x14ac:dyDescent="0.25">
      <c r="K163" s="12"/>
    </row>
    <row r="164" spans="11:11" customFormat="1" ht="19.95" customHeight="1" x14ac:dyDescent="0.25">
      <c r="K164" s="12"/>
    </row>
    <row r="165" spans="11:11" customFormat="1" ht="19.95" customHeight="1" x14ac:dyDescent="0.25">
      <c r="K165" s="12"/>
    </row>
    <row r="166" spans="11:11" customFormat="1" ht="19.95" customHeight="1" x14ac:dyDescent="0.25">
      <c r="K166" s="12"/>
    </row>
    <row r="167" spans="11:11" customFormat="1" ht="19.95" customHeight="1" x14ac:dyDescent="0.25">
      <c r="K167" s="12"/>
    </row>
    <row r="168" spans="11:11" customFormat="1" ht="19.95" customHeight="1" x14ac:dyDescent="0.25">
      <c r="K168" s="12"/>
    </row>
    <row r="169" spans="11:11" customFormat="1" ht="19.95" customHeight="1" x14ac:dyDescent="0.25">
      <c r="K169" s="12"/>
    </row>
    <row r="170" spans="11:11" customFormat="1" ht="19.95" customHeight="1" x14ac:dyDescent="0.25">
      <c r="K170" s="12"/>
    </row>
    <row r="171" spans="11:11" customFormat="1" ht="19.95" customHeight="1" x14ac:dyDescent="0.25">
      <c r="K171" s="12"/>
    </row>
    <row r="172" spans="11:11" customFormat="1" ht="19.95" customHeight="1" x14ac:dyDescent="0.25">
      <c r="K172" s="12"/>
    </row>
    <row r="173" spans="11:11" customFormat="1" ht="19.95" customHeight="1" x14ac:dyDescent="0.25">
      <c r="K173" s="12"/>
    </row>
    <row r="174" spans="11:11" customFormat="1" ht="19.95" customHeight="1" x14ac:dyDescent="0.25">
      <c r="K174" s="12"/>
    </row>
    <row r="175" spans="11:11" customFormat="1" ht="19.95" customHeight="1" x14ac:dyDescent="0.25">
      <c r="K175" s="12"/>
    </row>
    <row r="176" spans="11:11" customFormat="1" ht="19.95" customHeight="1" x14ac:dyDescent="0.25">
      <c r="K176" s="12"/>
    </row>
    <row r="177" spans="11:11" customFormat="1" ht="19.95" customHeight="1" x14ac:dyDescent="0.25">
      <c r="K177" s="12"/>
    </row>
    <row r="178" spans="11:11" customFormat="1" ht="19.95" customHeight="1" x14ac:dyDescent="0.25">
      <c r="K178" s="12"/>
    </row>
    <row r="179" spans="11:11" customFormat="1" ht="19.95" customHeight="1" x14ac:dyDescent="0.25">
      <c r="K179" s="12"/>
    </row>
    <row r="180" spans="11:11" customFormat="1" ht="19.95" customHeight="1" x14ac:dyDescent="0.25">
      <c r="K180" s="12"/>
    </row>
    <row r="181" spans="11:11" customFormat="1" ht="19.95" customHeight="1" x14ac:dyDescent="0.25">
      <c r="K181" s="12"/>
    </row>
    <row r="182" spans="11:11" customFormat="1" ht="19.95" customHeight="1" x14ac:dyDescent="0.25">
      <c r="K182" s="12"/>
    </row>
    <row r="183" spans="11:11" customFormat="1" ht="19.95" customHeight="1" x14ac:dyDescent="0.25">
      <c r="K183" s="12"/>
    </row>
    <row r="184" spans="11:11" customFormat="1" ht="19.95" customHeight="1" x14ac:dyDescent="0.25">
      <c r="K184" s="12"/>
    </row>
    <row r="185" spans="11:11" customFormat="1" ht="19.95" customHeight="1" x14ac:dyDescent="0.25">
      <c r="K185" s="12"/>
    </row>
    <row r="186" spans="11:11" customFormat="1" ht="19.95" customHeight="1" x14ac:dyDescent="0.25">
      <c r="K186" s="12"/>
    </row>
    <row r="187" spans="11:11" customFormat="1" ht="19.95" customHeight="1" x14ac:dyDescent="0.25">
      <c r="K187" s="12"/>
    </row>
    <row r="188" spans="11:11" customFormat="1" ht="19.95" customHeight="1" x14ac:dyDescent="0.25">
      <c r="K188" s="12"/>
    </row>
    <row r="189" spans="11:11" customFormat="1" ht="19.95" customHeight="1" x14ac:dyDescent="0.25">
      <c r="K189" s="12"/>
    </row>
    <row r="190" spans="11:11" customFormat="1" ht="19.95" customHeight="1" x14ac:dyDescent="0.25">
      <c r="K190" s="12"/>
    </row>
    <row r="191" spans="11:11" customFormat="1" ht="19.95" customHeight="1" x14ac:dyDescent="0.25">
      <c r="K191" s="12"/>
    </row>
    <row r="192" spans="11:11" customFormat="1" ht="19.95" customHeight="1" x14ac:dyDescent="0.25">
      <c r="K192" s="12"/>
    </row>
    <row r="193" spans="11:11" customFormat="1" ht="19.95" customHeight="1" x14ac:dyDescent="0.25">
      <c r="K193" s="12"/>
    </row>
    <row r="194" spans="11:11" customFormat="1" ht="19.95" customHeight="1" x14ac:dyDescent="0.25">
      <c r="K194" s="12"/>
    </row>
    <row r="195" spans="11:11" customFormat="1" ht="19.95" customHeight="1" x14ac:dyDescent="0.25">
      <c r="K195" s="12"/>
    </row>
    <row r="196" spans="11:11" customFormat="1" ht="19.95" customHeight="1" x14ac:dyDescent="0.25">
      <c r="K196" s="12"/>
    </row>
    <row r="197" spans="11:11" customFormat="1" ht="19.95" customHeight="1" x14ac:dyDescent="0.25">
      <c r="K197" s="12"/>
    </row>
    <row r="198" spans="11:11" customFormat="1" ht="19.95" customHeight="1" x14ac:dyDescent="0.25">
      <c r="K198" s="12"/>
    </row>
    <row r="199" spans="11:11" customFormat="1" ht="19.95" customHeight="1" x14ac:dyDescent="0.25">
      <c r="K199" s="12"/>
    </row>
    <row r="200" spans="11:11" customFormat="1" ht="19.95" customHeight="1" x14ac:dyDescent="0.25">
      <c r="K200" s="12"/>
    </row>
    <row r="201" spans="11:11" customFormat="1" ht="19.95" customHeight="1" x14ac:dyDescent="0.25">
      <c r="K201" s="12"/>
    </row>
    <row r="202" spans="11:11" customFormat="1" ht="19.95" customHeight="1" x14ac:dyDescent="0.25">
      <c r="K202" s="12"/>
    </row>
    <row r="203" spans="11:11" customFormat="1" ht="19.95" customHeight="1" x14ac:dyDescent="0.25">
      <c r="K203" s="12"/>
    </row>
    <row r="204" spans="11:11" customFormat="1" ht="19.95" customHeight="1" x14ac:dyDescent="0.25">
      <c r="K204" s="12"/>
    </row>
    <row r="205" spans="11:11" customFormat="1" ht="19.95" customHeight="1" x14ac:dyDescent="0.25">
      <c r="K205" s="12"/>
    </row>
    <row r="206" spans="11:11" customFormat="1" ht="19.95" customHeight="1" x14ac:dyDescent="0.25">
      <c r="K206" s="12"/>
    </row>
    <row r="207" spans="11:11" customFormat="1" ht="19.95" customHeight="1" x14ac:dyDescent="0.25">
      <c r="K207" s="12"/>
    </row>
    <row r="208" spans="11:11" customFormat="1" ht="19.95" customHeight="1" x14ac:dyDescent="0.25">
      <c r="K208" s="12"/>
    </row>
    <row r="209" spans="11:11" customFormat="1" ht="19.95" customHeight="1" x14ac:dyDescent="0.25">
      <c r="K209" s="12"/>
    </row>
    <row r="210" spans="11:11" customFormat="1" ht="19.95" customHeight="1" x14ac:dyDescent="0.25">
      <c r="K210" s="12"/>
    </row>
    <row r="211" spans="11:11" customFormat="1" ht="19.95" customHeight="1" x14ac:dyDescent="0.25">
      <c r="K211" s="12"/>
    </row>
    <row r="212" spans="11:11" customFormat="1" ht="19.95" customHeight="1" x14ac:dyDescent="0.25">
      <c r="K212" s="12"/>
    </row>
    <row r="213" spans="11:11" customFormat="1" ht="19.95" customHeight="1" x14ac:dyDescent="0.25">
      <c r="K213" s="12"/>
    </row>
    <row r="214" spans="11:11" customFormat="1" ht="19.95" customHeight="1" x14ac:dyDescent="0.25">
      <c r="K214" s="12"/>
    </row>
    <row r="215" spans="11:11" customFormat="1" ht="19.95" customHeight="1" x14ac:dyDescent="0.25">
      <c r="K215" s="12"/>
    </row>
    <row r="216" spans="11:11" customFormat="1" ht="19.95" customHeight="1" x14ac:dyDescent="0.25">
      <c r="K216" s="12"/>
    </row>
    <row r="217" spans="11:11" customFormat="1" ht="19.95" customHeight="1" x14ac:dyDescent="0.25">
      <c r="K217" s="12"/>
    </row>
    <row r="218" spans="11:11" customFormat="1" ht="19.95" customHeight="1" x14ac:dyDescent="0.25">
      <c r="K218" s="12"/>
    </row>
    <row r="219" spans="11:11" customFormat="1" ht="19.95" customHeight="1" x14ac:dyDescent="0.25">
      <c r="K219" s="12"/>
    </row>
    <row r="220" spans="11:11" customFormat="1" ht="19.95" customHeight="1" x14ac:dyDescent="0.25">
      <c r="K220" s="12"/>
    </row>
    <row r="221" spans="11:11" customFormat="1" ht="19.95" customHeight="1" x14ac:dyDescent="0.25">
      <c r="K221" s="12"/>
    </row>
    <row r="222" spans="11:11" customFormat="1" ht="19.95" customHeight="1" x14ac:dyDescent="0.25">
      <c r="K222" s="12"/>
    </row>
    <row r="223" spans="11:11" customFormat="1" ht="19.95" customHeight="1" x14ac:dyDescent="0.25">
      <c r="K223" s="12"/>
    </row>
    <row r="224" spans="11:11" customFormat="1" ht="19.95" customHeight="1" x14ac:dyDescent="0.25">
      <c r="K224" s="12"/>
    </row>
    <row r="225" spans="11:11" customFormat="1" ht="19.95" customHeight="1" x14ac:dyDescent="0.25">
      <c r="K225" s="12"/>
    </row>
    <row r="226" spans="11:11" customFormat="1" ht="19.95" customHeight="1" x14ac:dyDescent="0.25">
      <c r="K226" s="12"/>
    </row>
    <row r="227" spans="11:11" customFormat="1" ht="19.95" customHeight="1" x14ac:dyDescent="0.25">
      <c r="K227" s="12"/>
    </row>
    <row r="228" spans="11:11" customFormat="1" ht="19.95" customHeight="1" x14ac:dyDescent="0.25">
      <c r="K228" s="12"/>
    </row>
    <row r="229" spans="11:11" customFormat="1" ht="19.95" customHeight="1" x14ac:dyDescent="0.25">
      <c r="K229" s="12"/>
    </row>
    <row r="230" spans="11:11" customFormat="1" ht="19.95" customHeight="1" x14ac:dyDescent="0.25">
      <c r="K230" s="12"/>
    </row>
    <row r="231" spans="11:11" customFormat="1" ht="19.95" customHeight="1" x14ac:dyDescent="0.25">
      <c r="K231" s="12"/>
    </row>
    <row r="232" spans="11:11" customFormat="1" ht="19.95" customHeight="1" x14ac:dyDescent="0.25">
      <c r="K232" s="12"/>
    </row>
    <row r="233" spans="11:11" customFormat="1" ht="19.95" customHeight="1" x14ac:dyDescent="0.25">
      <c r="K233" s="12"/>
    </row>
    <row r="234" spans="11:11" customFormat="1" ht="19.95" customHeight="1" x14ac:dyDescent="0.25">
      <c r="K234" s="12"/>
    </row>
    <row r="235" spans="11:11" customFormat="1" ht="19.95" customHeight="1" x14ac:dyDescent="0.25">
      <c r="K235" s="12"/>
    </row>
    <row r="236" spans="11:11" customFormat="1" ht="19.95" customHeight="1" x14ac:dyDescent="0.25">
      <c r="K236" s="12"/>
    </row>
    <row r="237" spans="11:11" customFormat="1" ht="19.95" customHeight="1" x14ac:dyDescent="0.25">
      <c r="K237" s="12"/>
    </row>
    <row r="238" spans="11:11" customFormat="1" ht="19.95" customHeight="1" x14ac:dyDescent="0.25">
      <c r="K238" s="12"/>
    </row>
    <row r="239" spans="11:11" customFormat="1" ht="19.95" customHeight="1" x14ac:dyDescent="0.25">
      <c r="K239" s="12"/>
    </row>
    <row r="240" spans="11:11" customFormat="1" ht="19.95" customHeight="1" x14ac:dyDescent="0.25">
      <c r="K240" s="12"/>
    </row>
    <row r="241" spans="11:11" customFormat="1" ht="19.95" customHeight="1" x14ac:dyDescent="0.25">
      <c r="K241" s="12"/>
    </row>
    <row r="242" spans="11:11" customFormat="1" ht="19.95" customHeight="1" x14ac:dyDescent="0.25">
      <c r="K242" s="12"/>
    </row>
    <row r="243" spans="11:11" customFormat="1" ht="19.95" customHeight="1" x14ac:dyDescent="0.25">
      <c r="K243" s="12"/>
    </row>
    <row r="244" spans="11:11" customFormat="1" ht="19.95" customHeight="1" x14ac:dyDescent="0.25">
      <c r="K244" s="12"/>
    </row>
  </sheetData>
  <sheetProtection sheet="1" objects="1" scenarios="1"/>
  <mergeCells count="12">
    <mergeCell ref="K27:L29"/>
    <mergeCell ref="B4:I4"/>
    <mergeCell ref="B7:I7"/>
    <mergeCell ref="A29:H29"/>
    <mergeCell ref="B15:E16"/>
    <mergeCell ref="B8:E9"/>
    <mergeCell ref="B10:D11"/>
    <mergeCell ref="B12:C12"/>
    <mergeCell ref="H12:I12"/>
    <mergeCell ref="E12:G12"/>
    <mergeCell ref="B13:D13"/>
    <mergeCell ref="E13:I13"/>
  </mergeCells>
  <phoneticPr fontId="5" type="noConversion"/>
  <dataValidations count="2">
    <dataValidation type="list" allowBlank="1" showInputMessage="1" showErrorMessage="1" sqref="A25:A28" xr:uid="{00000000-0002-0000-0D00-000000000000}">
      <formula1>$J$22</formula1>
    </dataValidation>
    <dataValidation type="list" allowBlank="1" showInputMessage="1" showErrorMessage="1" sqref="F20" xr:uid="{00000000-0002-0000-0D00-000001000000}">
      <formula1>$J$10:$J$15</formula1>
    </dataValidation>
  </dataValidations>
  <pageMargins left="0.39370078740157483" right="0.39370078740157483" top="0.39370078740157483" bottom="0.39370078740157483" header="0.11811023622047245" footer="0.11811023622047245"/>
  <pageSetup paperSize="9" orientation="landscape" r:id="rId1"/>
  <headerFooter alignWithMargins="0">
    <oddFooter>&amp;CPage 14</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2000000}">
          <x14:formula1>
            <xm:f>veau!$J$9:$J$14</xm:f>
          </x14:formula1>
          <xm:sqref>F8 F10 F14:F15 F17:F19</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dimension ref="A1:L30"/>
  <sheetViews>
    <sheetView view="pageLayout" zoomScaleNormal="100" zoomScaleSheetLayoutView="100" workbookViewId="0">
      <selection activeCell="F8" sqref="F8"/>
    </sheetView>
  </sheetViews>
  <sheetFormatPr baseColWidth="10" defaultRowHeight="19.95" customHeight="1" x14ac:dyDescent="0.25"/>
  <cols>
    <col min="1" max="1" width="6.33203125" style="6" customWidth="1"/>
    <col min="3" max="3" width="15.88671875" customWidth="1"/>
    <col min="6" max="9" width="5.44140625" customWidth="1"/>
    <col min="10" max="10" width="5.44140625" hidden="1" customWidth="1"/>
    <col min="11" max="11" width="8.33203125" style="10" customWidth="1"/>
    <col min="12" max="12" width="53.6640625" customWidth="1"/>
  </cols>
  <sheetData>
    <row r="1" spans="1:12" ht="13.2" customHeight="1" x14ac:dyDescent="0.25">
      <c r="A1" s="5" t="s">
        <v>255</v>
      </c>
    </row>
    <row r="2" spans="1:12" ht="13.2" customHeight="1" x14ac:dyDescent="0.25">
      <c r="A2" s="5"/>
      <c r="B2" s="1"/>
      <c r="C2" s="1"/>
      <c r="D2" s="1"/>
      <c r="E2" s="1"/>
      <c r="F2" s="1"/>
    </row>
    <row r="3" spans="1:12" ht="13.2" customHeight="1" x14ac:dyDescent="0.25">
      <c r="A3" s="7" t="s">
        <v>19</v>
      </c>
      <c r="B3" s="210" t="s">
        <v>331</v>
      </c>
      <c r="C3" s="8"/>
      <c r="D3" s="8"/>
      <c r="E3" s="4"/>
      <c r="F3" s="4"/>
      <c r="G3" s="4"/>
      <c r="H3" s="4"/>
      <c r="I3" s="4"/>
      <c r="J3" s="4"/>
      <c r="K3" s="121"/>
      <c r="L3" s="4"/>
    </row>
    <row r="4" spans="1:12" ht="21.75" customHeight="1" x14ac:dyDescent="0.25">
      <c r="B4" s="350" t="s">
        <v>204</v>
      </c>
      <c r="C4" s="351"/>
      <c r="D4" s="351"/>
      <c r="E4" s="351"/>
      <c r="F4" s="351"/>
      <c r="G4" s="351"/>
      <c r="H4" s="351"/>
      <c r="I4" s="351"/>
      <c r="K4" s="144"/>
      <c r="L4" s="24"/>
    </row>
    <row r="5" spans="1:12" ht="13.2" customHeight="1" x14ac:dyDescent="0.25"/>
    <row r="6" spans="1:12" ht="13.2" customHeight="1" x14ac:dyDescent="0.25">
      <c r="A6" s="5" t="s">
        <v>51</v>
      </c>
      <c r="B6" s="1" t="s">
        <v>354</v>
      </c>
      <c r="C6" s="3"/>
      <c r="D6" s="3"/>
      <c r="E6" s="3"/>
      <c r="F6" s="3"/>
      <c r="G6" s="3"/>
      <c r="H6" s="3"/>
      <c r="J6" s="1"/>
      <c r="K6" s="206" t="s">
        <v>272</v>
      </c>
      <c r="L6" s="207"/>
    </row>
    <row r="7" spans="1:12" ht="26.4" customHeight="1" x14ac:dyDescent="0.25">
      <c r="B7" s="349" t="s">
        <v>355</v>
      </c>
      <c r="C7" s="366"/>
      <c r="D7" s="366"/>
      <c r="E7" s="366"/>
      <c r="F7" s="366"/>
      <c r="G7" s="366"/>
      <c r="H7" s="366"/>
      <c r="I7" s="259"/>
      <c r="K7" s="208" t="s">
        <v>273</v>
      </c>
      <c r="L7" s="209" t="s">
        <v>274</v>
      </c>
    </row>
    <row r="8" spans="1:12" ht="19.95" customHeight="1" x14ac:dyDescent="0.25">
      <c r="A8" s="13" t="s">
        <v>92</v>
      </c>
      <c r="B8" s="364" t="s">
        <v>334</v>
      </c>
      <c r="C8" s="365"/>
      <c r="D8" s="365"/>
      <c r="E8" s="367"/>
      <c r="F8" s="140"/>
      <c r="G8" t="s">
        <v>186</v>
      </c>
      <c r="H8" s="142" t="str">
        <f>IF(F8="","",F8)</f>
        <v/>
      </c>
      <c r="K8" s="227"/>
      <c r="L8" s="228"/>
    </row>
    <row r="9" spans="1:12" ht="8.4" customHeight="1" x14ac:dyDescent="0.25">
      <c r="B9" s="365"/>
      <c r="C9" s="365"/>
      <c r="D9" s="365"/>
      <c r="E9" s="367"/>
      <c r="F9" s="9"/>
      <c r="H9" s="9"/>
      <c r="K9" s="231"/>
      <c r="L9" s="232"/>
    </row>
    <row r="10" spans="1:12" ht="19.95" customHeight="1" x14ac:dyDescent="0.25">
      <c r="A10" s="6" t="s">
        <v>93</v>
      </c>
      <c r="B10" s="371" t="s">
        <v>352</v>
      </c>
      <c r="C10" s="372"/>
      <c r="D10" s="372"/>
      <c r="E10" s="372"/>
      <c r="F10" s="140"/>
      <c r="G10" t="s">
        <v>5</v>
      </c>
      <c r="H10" s="142" t="str">
        <f>IF(F10="","",F10*3)</f>
        <v/>
      </c>
      <c r="K10" s="225"/>
      <c r="L10" s="226"/>
    </row>
    <row r="11" spans="1:12" ht="8.4" customHeight="1" x14ac:dyDescent="0.25">
      <c r="B11" s="259"/>
      <c r="C11" s="259"/>
      <c r="D11" s="259"/>
      <c r="E11" s="259"/>
      <c r="F11" s="9"/>
      <c r="H11" s="9"/>
      <c r="K11" s="231"/>
      <c r="L11" s="232"/>
    </row>
    <row r="12" spans="1:12" ht="18" customHeight="1" x14ac:dyDescent="0.25">
      <c r="B12" s="378" t="s">
        <v>452</v>
      </c>
      <c r="C12" s="378"/>
      <c r="D12" s="223" t="s">
        <v>448</v>
      </c>
      <c r="E12" s="380" t="s">
        <v>453</v>
      </c>
      <c r="F12" s="259"/>
      <c r="G12" s="259"/>
      <c r="H12" s="379" t="s">
        <v>448</v>
      </c>
      <c r="I12" s="379"/>
      <c r="K12" s="227"/>
      <c r="L12" s="228"/>
    </row>
    <row r="13" spans="1:12" ht="18.75" customHeight="1" x14ac:dyDescent="0.25">
      <c r="B13" s="381" t="s">
        <v>454</v>
      </c>
      <c r="C13" s="382"/>
      <c r="D13" s="382"/>
      <c r="E13" s="383"/>
      <c r="F13" s="384"/>
      <c r="G13" s="384"/>
      <c r="H13" s="384"/>
      <c r="I13" s="384"/>
      <c r="K13" s="225"/>
      <c r="L13" s="226"/>
    </row>
    <row r="14" spans="1:12" ht="19.95" customHeight="1" x14ac:dyDescent="0.25">
      <c r="A14" s="6" t="s">
        <v>94</v>
      </c>
      <c r="B14" s="211" t="s">
        <v>336</v>
      </c>
      <c r="C14" s="31"/>
      <c r="D14" s="31"/>
      <c r="E14" s="31"/>
      <c r="F14" s="140"/>
      <c r="G14" t="s">
        <v>5</v>
      </c>
      <c r="H14" s="142" t="str">
        <f>IF(F14="","",F14*3)</f>
        <v/>
      </c>
      <c r="K14" s="225"/>
      <c r="L14" s="226"/>
    </row>
    <row r="15" spans="1:12" ht="19.95" customHeight="1" x14ac:dyDescent="0.25">
      <c r="A15" s="13" t="s">
        <v>95</v>
      </c>
      <c r="B15" s="364" t="s">
        <v>349</v>
      </c>
      <c r="C15" s="365"/>
      <c r="D15" s="365"/>
      <c r="E15" s="365"/>
      <c r="F15" s="140"/>
      <c r="G15" t="s">
        <v>186</v>
      </c>
      <c r="H15" s="142" t="str">
        <f>IF(F15="","",F15)</f>
        <v/>
      </c>
      <c r="K15" s="231"/>
      <c r="L15" s="232"/>
    </row>
    <row r="16" spans="1:12" ht="7.95" customHeight="1" x14ac:dyDescent="0.25">
      <c r="B16" s="365"/>
      <c r="C16" s="365"/>
      <c r="D16" s="365"/>
      <c r="E16" s="365"/>
      <c r="F16" s="9"/>
      <c r="H16" s="9"/>
      <c r="J16">
        <v>1</v>
      </c>
      <c r="K16" s="225"/>
      <c r="L16" s="226"/>
    </row>
    <row r="17" spans="1:12" ht="19.95" customHeight="1" x14ac:dyDescent="0.25">
      <c r="A17" s="6" t="s">
        <v>96</v>
      </c>
      <c r="B17" s="211" t="s">
        <v>314</v>
      </c>
      <c r="C17" s="31"/>
      <c r="D17" s="31"/>
      <c r="E17" s="31"/>
      <c r="F17" s="140"/>
      <c r="G17" s="19" t="s">
        <v>316</v>
      </c>
      <c r="J17">
        <v>2</v>
      </c>
      <c r="K17" s="229"/>
      <c r="L17" s="230"/>
    </row>
    <row r="18" spans="1:12" ht="19.95" customHeight="1" x14ac:dyDescent="0.25">
      <c r="A18" s="6" t="s">
        <v>97</v>
      </c>
      <c r="B18" s="211" t="s">
        <v>315</v>
      </c>
      <c r="C18" s="31"/>
      <c r="D18" s="31"/>
      <c r="E18" s="31"/>
      <c r="F18" s="140"/>
      <c r="G18" s="19" t="s">
        <v>317</v>
      </c>
      <c r="J18">
        <v>3</v>
      </c>
      <c r="K18" s="229"/>
      <c r="L18" s="230"/>
    </row>
    <row r="19" spans="1:12" ht="19.95" customHeight="1" x14ac:dyDescent="0.25">
      <c r="A19" s="6" t="s">
        <v>98</v>
      </c>
      <c r="B19" s="211" t="s">
        <v>338</v>
      </c>
      <c r="C19" s="31"/>
      <c r="D19" s="31"/>
      <c r="E19" s="31"/>
      <c r="F19" s="140"/>
      <c r="G19" s="19" t="s">
        <v>317</v>
      </c>
      <c r="I19" s="122"/>
      <c r="J19" s="145">
        <v>4</v>
      </c>
      <c r="K19" s="234"/>
      <c r="L19" s="234"/>
    </row>
    <row r="20" spans="1:12" ht="19.95" customHeight="1" x14ac:dyDescent="0.25">
      <c r="E20" t="s">
        <v>228</v>
      </c>
      <c r="H20" s="142" t="str">
        <f>IF(F15="","",SUM(H8,H10,H14:H15))</f>
        <v/>
      </c>
      <c r="K20" s="229"/>
      <c r="L20" s="230"/>
    </row>
    <row r="21" spans="1:12" ht="19.95" customHeight="1" x14ac:dyDescent="0.25">
      <c r="E21" t="s">
        <v>321</v>
      </c>
      <c r="H21" s="142" t="str">
        <f>IF(A25="x",0,IF(A26="x",2,IF(A27="x",3,IF(A28="x",4,""))))</f>
        <v/>
      </c>
      <c r="K21" s="229"/>
      <c r="L21" s="230"/>
    </row>
    <row r="22" spans="1:12" ht="19.95" customHeight="1" x14ac:dyDescent="0.25">
      <c r="E22" s="21" t="s">
        <v>322</v>
      </c>
      <c r="F22" s="1" t="s">
        <v>249</v>
      </c>
      <c r="I22" s="168" t="str">
        <f>IF(H21="","",H20-H21)</f>
        <v/>
      </c>
      <c r="J22" s="141" t="s">
        <v>180</v>
      </c>
      <c r="K22" s="229"/>
      <c r="L22" s="230"/>
    </row>
    <row r="23" spans="1:12" ht="19.5" customHeight="1" x14ac:dyDescent="0.25">
      <c r="H23" s="162" t="s">
        <v>187</v>
      </c>
      <c r="I23" s="163">
        <v>40</v>
      </c>
      <c r="K23" s="229"/>
      <c r="L23" s="230"/>
    </row>
    <row r="24" spans="1:12" s="14" customFormat="1" ht="19.95" customHeight="1" x14ac:dyDescent="0.25">
      <c r="A24" s="14" t="s">
        <v>353</v>
      </c>
      <c r="J24"/>
      <c r="K24" s="229"/>
      <c r="L24" s="230"/>
    </row>
    <row r="25" spans="1:12" s="14" customFormat="1" ht="19.95" customHeight="1" x14ac:dyDescent="0.25">
      <c r="A25" s="150"/>
      <c r="B25" s="15" t="s">
        <v>293</v>
      </c>
      <c r="D25" s="207" t="s">
        <v>306</v>
      </c>
      <c r="J25"/>
      <c r="K25" s="229"/>
      <c r="L25" s="230"/>
    </row>
    <row r="26" spans="1:12" s="14" customFormat="1" ht="19.95" customHeight="1" x14ac:dyDescent="0.25">
      <c r="A26" s="151"/>
      <c r="B26" s="15" t="s">
        <v>290</v>
      </c>
      <c r="D26" s="141" t="s">
        <v>305</v>
      </c>
      <c r="J26"/>
      <c r="K26" s="229"/>
      <c r="L26" s="230"/>
    </row>
    <row r="27" spans="1:12" s="14" customFormat="1" ht="19.95" customHeight="1" x14ac:dyDescent="0.25">
      <c r="A27" s="151"/>
      <c r="B27" s="15" t="s">
        <v>292</v>
      </c>
      <c r="D27" s="141" t="s">
        <v>302</v>
      </c>
      <c r="J27"/>
      <c r="K27" s="229"/>
      <c r="L27" s="230"/>
    </row>
    <row r="28" spans="1:12" s="14" customFormat="1" ht="19.95" customHeight="1" x14ac:dyDescent="0.25">
      <c r="A28" s="151"/>
      <c r="B28" s="15" t="s">
        <v>291</v>
      </c>
      <c r="D28" s="141" t="s">
        <v>303</v>
      </c>
      <c r="J28"/>
      <c r="K28" s="385" t="s">
        <v>319</v>
      </c>
      <c r="L28" s="259"/>
    </row>
    <row r="29" spans="1:12" ht="24.75" customHeight="1" x14ac:dyDescent="0.25">
      <c r="A29" s="362" t="s">
        <v>340</v>
      </c>
      <c r="B29" s="363"/>
      <c r="C29" s="363"/>
      <c r="D29" s="363"/>
      <c r="E29" s="363"/>
      <c r="F29" s="363"/>
      <c r="G29" s="363"/>
      <c r="H29" s="363"/>
      <c r="K29" s="259"/>
      <c r="L29" s="259"/>
    </row>
    <row r="30" spans="1:12" ht="17.25" customHeight="1" x14ac:dyDescent="0.25">
      <c r="A30" s="352"/>
      <c r="B30" s="352"/>
      <c r="C30" s="352"/>
      <c r="D30" s="352"/>
      <c r="E30" s="352"/>
      <c r="F30" s="352"/>
      <c r="G30" s="352"/>
      <c r="H30" s="352"/>
      <c r="I30" s="352"/>
      <c r="K30" s="259"/>
      <c r="L30" s="259"/>
    </row>
  </sheetData>
  <sheetProtection sheet="1" objects="1" scenarios="1"/>
  <mergeCells count="13">
    <mergeCell ref="K28:L30"/>
    <mergeCell ref="A30:I30"/>
    <mergeCell ref="B4:I4"/>
    <mergeCell ref="B7:I7"/>
    <mergeCell ref="A29:H29"/>
    <mergeCell ref="B15:E16"/>
    <mergeCell ref="B8:E9"/>
    <mergeCell ref="B10:E11"/>
    <mergeCell ref="B12:C12"/>
    <mergeCell ref="E12:G12"/>
    <mergeCell ref="H12:I12"/>
    <mergeCell ref="B13:D13"/>
    <mergeCell ref="E13:I13"/>
  </mergeCells>
  <phoneticPr fontId="5" type="noConversion"/>
  <dataValidations count="1">
    <dataValidation type="list" allowBlank="1" showInputMessage="1" showErrorMessage="1" sqref="A25:A28" xr:uid="{00000000-0002-0000-0E00-000000000000}">
      <formula1>$J$22</formula1>
    </dataValidation>
  </dataValidations>
  <pageMargins left="0.39370078740157483" right="0.39370078740157483" top="0.39370078740157483" bottom="0.39370078740157483" header="0.11811023622047245" footer="0.11811023622047245"/>
  <pageSetup paperSize="9" orientation="landscape" r:id="rId1"/>
  <headerFooter alignWithMargins="0">
    <oddFooter>&amp;CPage 15</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1000000}">
          <x14:formula1>
            <xm:f>veau!$J$9:$J$14</xm:f>
          </x14:formula1>
          <xm:sqref>F8 F10 F14:F15 F17:F19</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7"/>
  <dimension ref="A1:L28"/>
  <sheetViews>
    <sheetView view="pageLayout" zoomScaleNormal="100" workbookViewId="0">
      <selection activeCell="B7" sqref="B7:I7"/>
    </sheetView>
  </sheetViews>
  <sheetFormatPr baseColWidth="10" defaultRowHeight="19.95" customHeight="1" x14ac:dyDescent="0.25"/>
  <cols>
    <col min="1" max="1" width="7.109375" style="6" customWidth="1"/>
    <col min="6" max="8" width="5.44140625" customWidth="1"/>
    <col min="9" max="9" width="7" customWidth="1"/>
    <col min="10" max="10" width="5.44140625" hidden="1" customWidth="1"/>
    <col min="11" max="11" width="8.33203125" style="10" customWidth="1"/>
    <col min="12" max="12" width="56.44140625" customWidth="1"/>
  </cols>
  <sheetData>
    <row r="1" spans="1:12" ht="13.2" customHeight="1" x14ac:dyDescent="0.25">
      <c r="A1" s="5" t="s">
        <v>255</v>
      </c>
    </row>
    <row r="2" spans="1:12" ht="13.2" customHeight="1" x14ac:dyDescent="0.25">
      <c r="A2" s="5"/>
      <c r="B2" s="1"/>
      <c r="C2" s="1"/>
      <c r="D2" s="1"/>
      <c r="E2" s="1"/>
      <c r="F2" s="1"/>
    </row>
    <row r="3" spans="1:12" ht="13.2" customHeight="1" x14ac:dyDescent="0.25">
      <c r="A3" s="7" t="s">
        <v>19</v>
      </c>
      <c r="B3" s="210" t="s">
        <v>356</v>
      </c>
      <c r="C3" s="8"/>
      <c r="D3" s="8"/>
      <c r="E3" s="4"/>
      <c r="F3" s="4"/>
      <c r="G3" s="4"/>
      <c r="H3" s="4"/>
      <c r="I3" s="4"/>
      <c r="J3" s="4"/>
      <c r="K3" s="121"/>
      <c r="L3" s="4"/>
    </row>
    <row r="4" spans="1:12" ht="21.75" customHeight="1" x14ac:dyDescent="0.25">
      <c r="B4" s="350" t="s">
        <v>204</v>
      </c>
      <c r="C4" s="351"/>
      <c r="D4" s="351"/>
      <c r="E4" s="351"/>
      <c r="F4" s="351"/>
      <c r="G4" s="351"/>
      <c r="H4" s="351"/>
      <c r="I4" s="351"/>
      <c r="K4" s="144"/>
      <c r="L4" s="24"/>
    </row>
    <row r="5" spans="1:12" s="14" customFormat="1" ht="13.2" customHeight="1" x14ac:dyDescent="0.25">
      <c r="A5" s="25"/>
      <c r="B5" s="16"/>
      <c r="C5" s="16"/>
      <c r="D5" s="16"/>
      <c r="J5"/>
      <c r="K5" s="10"/>
      <c r="L5"/>
    </row>
    <row r="6" spans="1:12" s="14" customFormat="1" ht="15" customHeight="1" x14ac:dyDescent="0.25">
      <c r="A6" s="26" t="s">
        <v>100</v>
      </c>
      <c r="B6" s="386" t="s">
        <v>357</v>
      </c>
      <c r="C6" s="259"/>
      <c r="D6" s="259"/>
      <c r="E6" s="259"/>
      <c r="F6" s="259"/>
      <c r="G6" s="259"/>
      <c r="H6" s="259"/>
      <c r="I6" s="259"/>
      <c r="J6" s="1"/>
      <c r="K6" s="206" t="s">
        <v>272</v>
      </c>
      <c r="L6" s="207"/>
    </row>
    <row r="7" spans="1:12" s="14" customFormat="1" ht="20.25" customHeight="1" x14ac:dyDescent="0.25">
      <c r="A7" s="5"/>
      <c r="B7" s="387"/>
      <c r="C7" s="387"/>
      <c r="D7" s="387"/>
      <c r="E7" s="387"/>
      <c r="F7" s="387"/>
      <c r="G7" s="387"/>
      <c r="H7" s="387"/>
      <c r="I7" s="387"/>
      <c r="J7" s="1"/>
      <c r="K7" s="208" t="s">
        <v>273</v>
      </c>
      <c r="L7" s="209" t="s">
        <v>274</v>
      </c>
    </row>
    <row r="8" spans="1:12" ht="13.2" customHeight="1" x14ac:dyDescent="0.25">
      <c r="A8" s="5"/>
      <c r="B8" s="42" t="s">
        <v>358</v>
      </c>
      <c r="C8" s="42"/>
      <c r="D8" s="42"/>
      <c r="E8" s="42"/>
      <c r="F8" s="3"/>
      <c r="G8" s="3"/>
      <c r="H8" s="3"/>
      <c r="I8" s="3"/>
      <c r="K8" s="187"/>
      <c r="L8" s="188"/>
    </row>
    <row r="9" spans="1:12" ht="13.2" customHeight="1" x14ac:dyDescent="0.25">
      <c r="B9" s="9"/>
      <c r="C9" s="9"/>
      <c r="D9" s="9"/>
      <c r="E9" s="9"/>
      <c r="F9" s="9"/>
      <c r="G9" s="9"/>
      <c r="H9" s="9"/>
      <c r="K9" s="123"/>
      <c r="L9" s="120"/>
    </row>
    <row r="10" spans="1:12" ht="19.95" customHeight="1" x14ac:dyDescent="0.25">
      <c r="A10" s="6" t="s">
        <v>101</v>
      </c>
      <c r="B10" s="211" t="s">
        <v>359</v>
      </c>
      <c r="C10" s="31"/>
      <c r="D10" s="31"/>
      <c r="E10" s="31"/>
      <c r="F10" s="31"/>
      <c r="G10" s="40"/>
      <c r="H10" s="140"/>
      <c r="K10" s="225"/>
      <c r="L10" s="226"/>
    </row>
    <row r="11" spans="1:12" ht="19.95" customHeight="1" x14ac:dyDescent="0.25">
      <c r="A11" s="6" t="s">
        <v>102</v>
      </c>
      <c r="B11" s="211" t="s">
        <v>360</v>
      </c>
      <c r="C11" s="31"/>
      <c r="D11" s="31"/>
      <c r="E11" s="31"/>
      <c r="F11" s="31"/>
      <c r="G11" s="40"/>
      <c r="H11" s="140"/>
      <c r="K11" s="229"/>
      <c r="L11" s="230"/>
    </row>
    <row r="12" spans="1:12" ht="19.95" customHeight="1" x14ac:dyDescent="0.25">
      <c r="A12" s="6" t="s">
        <v>103</v>
      </c>
      <c r="B12" s="212" t="s">
        <v>361</v>
      </c>
      <c r="C12" s="31"/>
      <c r="D12" s="31"/>
      <c r="E12" s="31"/>
      <c r="F12" s="31"/>
      <c r="G12" s="40"/>
      <c r="H12" s="140"/>
      <c r="K12" s="225"/>
      <c r="L12" s="226"/>
    </row>
    <row r="13" spans="1:12" ht="19.95" customHeight="1" x14ac:dyDescent="0.25">
      <c r="A13" s="6" t="s">
        <v>104</v>
      </c>
      <c r="B13" s="211" t="s">
        <v>362</v>
      </c>
      <c r="C13" s="31"/>
      <c r="D13" s="31"/>
      <c r="E13" s="31"/>
      <c r="F13" s="31"/>
      <c r="G13" s="40"/>
      <c r="H13" s="140"/>
      <c r="K13" s="229"/>
      <c r="L13" s="230"/>
    </row>
    <row r="14" spans="1:12" ht="19.95" customHeight="1" x14ac:dyDescent="0.25">
      <c r="A14" s="6" t="s">
        <v>105</v>
      </c>
      <c r="B14" s="211" t="s">
        <v>363</v>
      </c>
      <c r="C14" s="34"/>
      <c r="D14" s="34"/>
      <c r="E14" s="34"/>
      <c r="F14" s="9"/>
      <c r="G14" s="190"/>
      <c r="H14" s="140"/>
      <c r="K14" s="229"/>
      <c r="L14" s="230"/>
    </row>
    <row r="15" spans="1:12" ht="19.95" customHeight="1" x14ac:dyDescent="0.25">
      <c r="A15" s="6" t="s">
        <v>106</v>
      </c>
      <c r="B15" s="211" t="s">
        <v>314</v>
      </c>
      <c r="C15" s="31"/>
      <c r="D15" s="31"/>
      <c r="E15" s="31"/>
      <c r="F15" s="31"/>
      <c r="G15" s="40"/>
      <c r="H15" s="140"/>
      <c r="I15" s="19" t="s">
        <v>316</v>
      </c>
      <c r="K15" s="229"/>
      <c r="L15" s="230"/>
    </row>
    <row r="16" spans="1:12" ht="19.95" customHeight="1" x14ac:dyDescent="0.25">
      <c r="A16" s="6" t="s">
        <v>107</v>
      </c>
      <c r="B16" s="211" t="s">
        <v>315</v>
      </c>
      <c r="C16" s="31"/>
      <c r="D16" s="31"/>
      <c r="E16" s="31"/>
      <c r="F16" s="31"/>
      <c r="G16" s="40"/>
      <c r="H16" s="140"/>
      <c r="I16" s="19" t="s">
        <v>317</v>
      </c>
      <c r="K16" s="229"/>
      <c r="L16" s="230"/>
    </row>
    <row r="17" spans="1:12" ht="19.95" customHeight="1" x14ac:dyDescent="0.25">
      <c r="A17" s="6" t="s">
        <v>108</v>
      </c>
      <c r="B17" s="211" t="s">
        <v>338</v>
      </c>
      <c r="C17" s="31"/>
      <c r="D17" s="31"/>
      <c r="E17" s="31"/>
      <c r="F17" s="31"/>
      <c r="G17" s="40"/>
      <c r="H17" s="140"/>
      <c r="I17" s="19" t="s">
        <v>317</v>
      </c>
      <c r="J17" s="98">
        <v>1</v>
      </c>
      <c r="K17" s="233"/>
      <c r="L17" s="234"/>
    </row>
    <row r="18" spans="1:12" ht="19.95" customHeight="1" x14ac:dyDescent="0.25">
      <c r="E18" s="141" t="s">
        <v>228</v>
      </c>
      <c r="H18" s="142" t="str">
        <f>IF(H14="","",SUM(H10:H14))</f>
        <v/>
      </c>
      <c r="I18" s="14"/>
      <c r="J18">
        <v>2</v>
      </c>
      <c r="K18" s="229"/>
      <c r="L18" s="230"/>
    </row>
    <row r="19" spans="1:12" ht="19.95" customHeight="1" x14ac:dyDescent="0.25">
      <c r="E19" s="1" t="s">
        <v>322</v>
      </c>
      <c r="F19" s="1" t="s">
        <v>249</v>
      </c>
      <c r="H19" s="14"/>
      <c r="I19" s="168" t="str">
        <f>IF(H18="","",H18)</f>
        <v/>
      </c>
      <c r="J19">
        <v>3</v>
      </c>
      <c r="K19" s="229"/>
      <c r="L19" s="230"/>
    </row>
    <row r="20" spans="1:12" ht="19.95" customHeight="1" x14ac:dyDescent="0.25">
      <c r="H20" s="162" t="s">
        <v>187</v>
      </c>
      <c r="I20" s="163">
        <v>25</v>
      </c>
      <c r="J20">
        <v>4</v>
      </c>
      <c r="K20" s="229"/>
      <c r="L20" s="230"/>
    </row>
    <row r="21" spans="1:12" ht="19.95" customHeight="1" x14ac:dyDescent="0.25">
      <c r="K21" s="229"/>
      <c r="L21" s="230"/>
    </row>
    <row r="22" spans="1:12" ht="19.95" customHeight="1" x14ac:dyDescent="0.25">
      <c r="K22" s="229"/>
      <c r="L22" s="230"/>
    </row>
    <row r="23" spans="1:12" ht="19.95" customHeight="1" x14ac:dyDescent="0.25">
      <c r="K23" s="229"/>
      <c r="L23" s="230"/>
    </row>
    <row r="24" spans="1:12" ht="19.95" customHeight="1" x14ac:dyDescent="0.25">
      <c r="K24" s="229"/>
      <c r="L24" s="230"/>
    </row>
    <row r="25" spans="1:12" ht="19.95" customHeight="1" x14ac:dyDescent="0.25">
      <c r="K25" s="229"/>
      <c r="L25" s="230"/>
    </row>
    <row r="26" spans="1:12" ht="19.95" customHeight="1" x14ac:dyDescent="0.25">
      <c r="K26" s="229"/>
      <c r="L26" s="230"/>
    </row>
    <row r="27" spans="1:12" ht="19.95" customHeight="1" x14ac:dyDescent="0.25">
      <c r="K27" s="229"/>
      <c r="L27" s="230"/>
    </row>
    <row r="28" spans="1:12" ht="19.95" customHeight="1" x14ac:dyDescent="0.25">
      <c r="K28" s="229"/>
      <c r="L28" s="230"/>
    </row>
  </sheetData>
  <sheetProtection sheet="1" objects="1" scenarios="1"/>
  <mergeCells count="3">
    <mergeCell ref="B6:I6"/>
    <mergeCell ref="B4:I4"/>
    <mergeCell ref="B7:I7"/>
  </mergeCells>
  <phoneticPr fontId="5" type="noConversion"/>
  <pageMargins left="0.39370078740157483" right="0.39370078740157483" top="0.39370078740157483" bottom="0.39370078740157483" header="0.11811023622047245" footer="0.11811023622047245"/>
  <pageSetup paperSize="9" orientation="landscape" r:id="rId1"/>
  <headerFooter alignWithMargins="0">
    <oddFooter>&amp;CPage 16</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veau!$J$9:$J$14</xm:f>
          </x14:formula1>
          <xm:sqref>H10:H17</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8"/>
  <dimension ref="A1:L27"/>
  <sheetViews>
    <sheetView view="pageLayout" zoomScaleNormal="100" zoomScaleSheetLayoutView="100" workbookViewId="0">
      <selection activeCell="H10" sqref="H10"/>
    </sheetView>
  </sheetViews>
  <sheetFormatPr baseColWidth="10" defaultRowHeight="13.2" x14ac:dyDescent="0.25"/>
  <cols>
    <col min="1" max="1" width="7.109375" customWidth="1"/>
    <col min="6" max="9" width="5.44140625" customWidth="1"/>
    <col min="10" max="10" width="5.44140625" hidden="1" customWidth="1"/>
    <col min="11" max="11" width="8.33203125" style="10" customWidth="1"/>
    <col min="12" max="12" width="58.33203125" customWidth="1"/>
  </cols>
  <sheetData>
    <row r="1" spans="1:12" ht="13.2" customHeight="1" x14ac:dyDescent="0.25">
      <c r="A1" s="5" t="s">
        <v>255</v>
      </c>
      <c r="F1" s="14"/>
    </row>
    <row r="2" spans="1:12" ht="13.2" customHeight="1" x14ac:dyDescent="0.25">
      <c r="A2" s="5"/>
      <c r="B2" s="1"/>
      <c r="C2" s="1"/>
      <c r="D2" s="1"/>
      <c r="E2" s="1"/>
      <c r="F2" s="16"/>
    </row>
    <row r="3" spans="1:12" ht="12" customHeight="1" x14ac:dyDescent="0.25">
      <c r="A3" s="7" t="s">
        <v>110</v>
      </c>
      <c r="B3" s="210" t="s">
        <v>364</v>
      </c>
      <c r="C3" s="8"/>
      <c r="D3" s="8"/>
      <c r="E3" s="4"/>
      <c r="F3" s="4"/>
      <c r="G3" s="4"/>
      <c r="H3" s="4"/>
      <c r="I3" s="4"/>
      <c r="J3" s="4"/>
      <c r="K3" s="121"/>
      <c r="L3" s="4"/>
    </row>
    <row r="4" spans="1:12" ht="21.75" customHeight="1" x14ac:dyDescent="0.25">
      <c r="A4" s="6"/>
      <c r="B4" s="350" t="s">
        <v>204</v>
      </c>
      <c r="C4" s="351"/>
      <c r="D4" s="351"/>
      <c r="E4" s="351"/>
      <c r="F4" s="351"/>
      <c r="G4" s="351"/>
      <c r="H4" s="351"/>
      <c r="I4" s="351"/>
      <c r="K4" s="144"/>
      <c r="L4" s="24"/>
    </row>
    <row r="5" spans="1:12" ht="13.2" customHeight="1" x14ac:dyDescent="0.25">
      <c r="A5" s="6"/>
      <c r="F5" s="14"/>
      <c r="H5" s="14"/>
    </row>
    <row r="6" spans="1:12" s="28" customFormat="1" ht="52.95" customHeight="1" x14ac:dyDescent="0.25">
      <c r="A6" s="26" t="s">
        <v>119</v>
      </c>
      <c r="B6" s="388" t="s">
        <v>365</v>
      </c>
      <c r="C6" s="389"/>
      <c r="D6" s="389"/>
      <c r="E6" s="389"/>
      <c r="F6" s="389"/>
      <c r="G6" s="389"/>
      <c r="H6" s="389"/>
      <c r="I6" s="389"/>
      <c r="J6" s="27"/>
      <c r="K6" s="206" t="s">
        <v>272</v>
      </c>
      <c r="L6" s="207"/>
    </row>
    <row r="7" spans="1:12" ht="13.2" customHeight="1" x14ac:dyDescent="0.25">
      <c r="A7" s="5"/>
      <c r="B7" s="207" t="s">
        <v>366</v>
      </c>
      <c r="F7" s="17"/>
      <c r="H7" s="9"/>
      <c r="K7" s="208" t="s">
        <v>273</v>
      </c>
      <c r="L7" s="209" t="s">
        <v>274</v>
      </c>
    </row>
    <row r="8" spans="1:12" ht="13.2" customHeight="1" x14ac:dyDescent="0.25">
      <c r="A8" s="5"/>
      <c r="B8" s="1"/>
      <c r="F8" s="17"/>
      <c r="H8" s="9"/>
      <c r="K8" s="122"/>
      <c r="L8" s="119"/>
    </row>
    <row r="9" spans="1:12" ht="15.6" customHeight="1" x14ac:dyDescent="0.25">
      <c r="A9" s="6"/>
      <c r="B9" s="195" t="s">
        <v>367</v>
      </c>
      <c r="F9" s="17"/>
      <c r="H9" s="9"/>
      <c r="K9" s="227"/>
      <c r="L9" s="228"/>
    </row>
    <row r="10" spans="1:12" ht="19.5" customHeight="1" x14ac:dyDescent="0.25">
      <c r="A10" s="6" t="s">
        <v>120</v>
      </c>
      <c r="B10" s="211" t="s">
        <v>368</v>
      </c>
      <c r="C10" s="31"/>
      <c r="D10" s="31"/>
      <c r="E10" s="31"/>
      <c r="F10" s="36"/>
      <c r="G10" s="31"/>
      <c r="H10" s="140"/>
      <c r="K10" s="229"/>
      <c r="L10" s="230"/>
    </row>
    <row r="11" spans="1:12" ht="19.5" customHeight="1" x14ac:dyDescent="0.25">
      <c r="A11" s="6" t="s">
        <v>121</v>
      </c>
      <c r="B11" s="211" t="s">
        <v>369</v>
      </c>
      <c r="C11" s="31"/>
      <c r="D11" s="31"/>
      <c r="E11" s="31"/>
      <c r="F11" s="36"/>
      <c r="G11" s="31"/>
      <c r="H11" s="140"/>
      <c r="K11" s="229"/>
      <c r="L11" s="230"/>
    </row>
    <row r="12" spans="1:12" ht="19.5" customHeight="1" x14ac:dyDescent="0.25">
      <c r="A12" s="6" t="s">
        <v>122</v>
      </c>
      <c r="B12" s="211" t="s">
        <v>370</v>
      </c>
      <c r="C12" s="31"/>
      <c r="D12" s="31"/>
      <c r="E12" s="31"/>
      <c r="F12" s="36"/>
      <c r="G12" s="31"/>
      <c r="H12" s="140"/>
      <c r="K12" s="229"/>
      <c r="L12" s="230"/>
    </row>
    <row r="13" spans="1:12" ht="19.5" customHeight="1" x14ac:dyDescent="0.25">
      <c r="A13" s="6" t="s">
        <v>123</v>
      </c>
      <c r="B13" s="211" t="s">
        <v>371</v>
      </c>
      <c r="C13" s="31"/>
      <c r="D13" s="31"/>
      <c r="E13" s="31"/>
      <c r="F13" s="36"/>
      <c r="G13" s="31"/>
      <c r="H13" s="140"/>
      <c r="K13" s="225"/>
      <c r="L13" s="226"/>
    </row>
    <row r="14" spans="1:12" ht="19.5" customHeight="1" x14ac:dyDescent="0.25">
      <c r="A14" s="6"/>
      <c r="B14" s="195" t="s">
        <v>372</v>
      </c>
      <c r="C14" s="33"/>
      <c r="D14" s="33"/>
      <c r="E14" s="33"/>
      <c r="F14" s="37"/>
      <c r="G14" s="33"/>
      <c r="H14" s="9"/>
      <c r="K14" s="225"/>
      <c r="L14" s="226"/>
    </row>
    <row r="15" spans="1:12" ht="19.5" customHeight="1" x14ac:dyDescent="0.25">
      <c r="A15" s="6" t="s">
        <v>124</v>
      </c>
      <c r="B15" s="211" t="s">
        <v>373</v>
      </c>
      <c r="C15" s="31"/>
      <c r="D15" s="31"/>
      <c r="E15" s="31"/>
      <c r="F15" s="36"/>
      <c r="G15" s="31"/>
      <c r="H15" s="140"/>
      <c r="K15" s="229"/>
      <c r="L15" s="230"/>
    </row>
    <row r="16" spans="1:12" ht="19.5" customHeight="1" x14ac:dyDescent="0.25">
      <c r="A16" s="6" t="s">
        <v>125</v>
      </c>
      <c r="B16" s="211" t="s">
        <v>374</v>
      </c>
      <c r="C16" s="31"/>
      <c r="D16" s="31"/>
      <c r="E16" s="31"/>
      <c r="F16" s="31"/>
      <c r="G16" s="31"/>
      <c r="H16" s="140"/>
      <c r="K16" s="229"/>
      <c r="L16" s="230"/>
    </row>
    <row r="17" spans="1:12" ht="19.5" customHeight="1" x14ac:dyDescent="0.25">
      <c r="A17" s="6"/>
      <c r="B17" s="195" t="s">
        <v>375</v>
      </c>
      <c r="C17" s="33"/>
      <c r="D17" s="33"/>
      <c r="E17" s="33"/>
      <c r="F17" s="37"/>
      <c r="G17" s="33"/>
      <c r="H17" s="9"/>
      <c r="J17">
        <v>2</v>
      </c>
      <c r="K17" s="225"/>
      <c r="L17" s="226"/>
    </row>
    <row r="18" spans="1:12" ht="19.5" customHeight="1" x14ac:dyDescent="0.25">
      <c r="A18" s="6" t="s">
        <v>126</v>
      </c>
      <c r="B18" s="211" t="s">
        <v>376</v>
      </c>
      <c r="C18" s="31"/>
      <c r="D18" s="31"/>
      <c r="E18" s="31"/>
      <c r="F18" s="31"/>
      <c r="G18" s="31"/>
      <c r="H18" s="140"/>
      <c r="J18">
        <v>3</v>
      </c>
      <c r="K18" s="229"/>
      <c r="L18" s="230"/>
    </row>
    <row r="19" spans="1:12" ht="19.5" customHeight="1" x14ac:dyDescent="0.25">
      <c r="A19" s="6" t="s">
        <v>127</v>
      </c>
      <c r="B19" s="211" t="s">
        <v>377</v>
      </c>
      <c r="C19" s="31"/>
      <c r="D19" s="31"/>
      <c r="E19" s="31"/>
      <c r="F19" s="36"/>
      <c r="G19" s="31"/>
      <c r="H19" s="140"/>
      <c r="J19">
        <v>4</v>
      </c>
      <c r="K19" s="229"/>
      <c r="L19" s="230"/>
    </row>
    <row r="20" spans="1:12" ht="19.5" customHeight="1" x14ac:dyDescent="0.25">
      <c r="A20" s="6"/>
      <c r="B20" s="215" t="s">
        <v>378</v>
      </c>
      <c r="C20" s="33"/>
      <c r="D20" s="33"/>
      <c r="E20" s="33"/>
      <c r="F20" s="37"/>
      <c r="G20" s="33"/>
      <c r="H20" s="9"/>
      <c r="K20" s="225"/>
      <c r="L20" s="226"/>
    </row>
    <row r="21" spans="1:12" ht="19.5" customHeight="1" x14ac:dyDescent="0.25">
      <c r="A21" s="6" t="s">
        <v>128</v>
      </c>
      <c r="B21" s="216" t="s">
        <v>379</v>
      </c>
      <c r="C21" s="31"/>
      <c r="D21" s="31"/>
      <c r="E21" s="31"/>
      <c r="F21" s="36"/>
      <c r="G21" s="31"/>
      <c r="H21" s="140"/>
      <c r="K21" s="229"/>
      <c r="L21" s="230"/>
    </row>
    <row r="22" spans="1:12" ht="19.5" customHeight="1" x14ac:dyDescent="0.25">
      <c r="A22" s="6"/>
      <c r="B22" s="215" t="s">
        <v>380</v>
      </c>
      <c r="C22" s="214"/>
      <c r="D22" s="214"/>
      <c r="E22" s="214"/>
      <c r="F22" s="214"/>
      <c r="G22" s="214"/>
      <c r="H22" s="9"/>
      <c r="K22" s="225"/>
      <c r="L22" s="226"/>
    </row>
    <row r="23" spans="1:12" ht="19.5" customHeight="1" x14ac:dyDescent="0.25">
      <c r="A23" s="10" t="s">
        <v>129</v>
      </c>
      <c r="B23" s="390" t="s">
        <v>381</v>
      </c>
      <c r="C23" s="390"/>
      <c r="D23" s="390"/>
      <c r="E23" s="390"/>
      <c r="F23" s="390"/>
      <c r="G23" s="390"/>
      <c r="H23" s="140"/>
      <c r="I23" s="122"/>
      <c r="J23" s="98"/>
      <c r="K23" s="233"/>
      <c r="L23" s="234"/>
    </row>
    <row r="24" spans="1:12" ht="19.5" customHeight="1" x14ac:dyDescent="0.25">
      <c r="A24" s="29"/>
      <c r="B24" s="391"/>
      <c r="C24" s="391"/>
      <c r="D24" s="391"/>
      <c r="E24" s="391"/>
      <c r="F24" s="391"/>
      <c r="G24" s="391"/>
      <c r="K24" s="229"/>
      <c r="L24" s="230"/>
    </row>
    <row r="25" spans="1:12" ht="19.5" customHeight="1" x14ac:dyDescent="0.25">
      <c r="E25" s="141" t="s">
        <v>228</v>
      </c>
      <c r="F25" s="14"/>
      <c r="H25" s="142" t="str">
        <f>IF(H23="","",H10+H11+H12+H13+H15+H16+H18+H19+H21+H23)</f>
        <v/>
      </c>
      <c r="I25" s="14"/>
      <c r="K25" s="229"/>
      <c r="L25" s="230"/>
    </row>
    <row r="26" spans="1:12" ht="19.5" customHeight="1" x14ac:dyDescent="0.25">
      <c r="E26" s="1" t="s">
        <v>322</v>
      </c>
      <c r="F26" s="1" t="s">
        <v>249</v>
      </c>
      <c r="H26" s="17"/>
      <c r="I26" s="168" t="str">
        <f>IF(H25="","",H25)</f>
        <v/>
      </c>
      <c r="K26" s="229"/>
      <c r="L26" s="230"/>
    </row>
    <row r="27" spans="1:12" ht="19.5" customHeight="1" x14ac:dyDescent="0.25">
      <c r="H27" s="162" t="s">
        <v>187</v>
      </c>
      <c r="I27" s="163">
        <v>50</v>
      </c>
      <c r="K27" s="229"/>
      <c r="L27" s="230"/>
    </row>
  </sheetData>
  <sheetProtection sheet="1" objects="1" scenarios="1"/>
  <mergeCells count="3">
    <mergeCell ref="B6:I6"/>
    <mergeCell ref="B4:I4"/>
    <mergeCell ref="B23:G24"/>
  </mergeCells>
  <phoneticPr fontId="5" type="noConversion"/>
  <pageMargins left="0.39370078740157483" right="0.39370078740157483" top="0.39370078740157483" bottom="0.39370078740157483" header="0.11811023622047245" footer="0.11811023622047245"/>
  <pageSetup paperSize="9" orientation="landscape" r:id="rId1"/>
  <headerFooter alignWithMargins="0">
    <oddFooter>&amp;CPage 17</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veau!$J$9:$J$14</xm:f>
          </x14:formula1>
          <xm:sqref>H10:H13 H15:H16 H18:H19 H21 H23</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9"/>
  <dimension ref="A1:S28"/>
  <sheetViews>
    <sheetView view="pageLayout" zoomScaleNormal="100" workbookViewId="0">
      <selection activeCell="E5" sqref="E5:G5"/>
    </sheetView>
  </sheetViews>
  <sheetFormatPr baseColWidth="10" defaultRowHeight="19.95" customHeight="1" x14ac:dyDescent="0.25"/>
  <cols>
    <col min="1" max="1" width="6.33203125" style="6" customWidth="1"/>
    <col min="6" max="9" width="5.44140625" customWidth="1"/>
    <col min="10" max="10" width="5.44140625" hidden="1" customWidth="1"/>
    <col min="11" max="11" width="8.33203125" style="10" customWidth="1"/>
    <col min="12" max="12" width="59.109375" customWidth="1"/>
  </cols>
  <sheetData>
    <row r="1" spans="1:12" ht="13.2" customHeight="1" x14ac:dyDescent="0.25">
      <c r="A1" s="5" t="s">
        <v>255</v>
      </c>
    </row>
    <row r="2" spans="1:12" ht="13.2" customHeight="1" x14ac:dyDescent="0.25">
      <c r="A2" s="5"/>
      <c r="B2" s="1"/>
      <c r="C2" s="1"/>
      <c r="D2" s="1"/>
      <c r="E2" s="1"/>
      <c r="F2" s="1"/>
    </row>
    <row r="3" spans="1:12" ht="13.2" customHeight="1" x14ac:dyDescent="0.25">
      <c r="A3" s="7" t="s">
        <v>63</v>
      </c>
      <c r="B3" s="217" t="s">
        <v>382</v>
      </c>
      <c r="C3" s="8"/>
      <c r="D3" s="8"/>
      <c r="E3" s="4"/>
      <c r="F3" s="4"/>
      <c r="G3" s="4"/>
      <c r="H3" s="4"/>
      <c r="I3" s="4"/>
      <c r="J3" s="4"/>
      <c r="K3" s="121"/>
      <c r="L3" s="4"/>
    </row>
    <row r="4" spans="1:12" ht="21.75" customHeight="1" x14ac:dyDescent="0.25">
      <c r="B4" s="350" t="s">
        <v>204</v>
      </c>
      <c r="C4" s="351"/>
      <c r="D4" s="351"/>
      <c r="E4" s="351"/>
      <c r="F4" s="351"/>
      <c r="G4" s="351"/>
      <c r="H4" s="351"/>
      <c r="I4" s="351"/>
      <c r="K4" s="144"/>
      <c r="L4" s="24"/>
    </row>
    <row r="5" spans="1:12" ht="13.2" customHeight="1" x14ac:dyDescent="0.25">
      <c r="C5" s="359" t="s">
        <v>445</v>
      </c>
      <c r="D5" s="360"/>
      <c r="E5" s="354"/>
      <c r="F5" s="355"/>
      <c r="G5" s="356"/>
    </row>
    <row r="6" spans="1:12" ht="13.2" customHeight="1" x14ac:dyDescent="0.25">
      <c r="A6" s="5" t="s">
        <v>64</v>
      </c>
      <c r="B6" s="195" t="s">
        <v>455</v>
      </c>
      <c r="C6" s="1" t="s">
        <v>457</v>
      </c>
      <c r="D6" s="1"/>
      <c r="E6" s="224"/>
      <c r="F6" s="1" t="s">
        <v>456</v>
      </c>
      <c r="G6" s="3"/>
      <c r="H6" s="3"/>
      <c r="I6" s="3"/>
      <c r="J6" s="1"/>
      <c r="K6" s="206" t="s">
        <v>272</v>
      </c>
      <c r="L6" s="207"/>
    </row>
    <row r="7" spans="1:12" ht="39.6" customHeight="1" x14ac:dyDescent="0.25">
      <c r="B7" s="349" t="s">
        <v>383</v>
      </c>
      <c r="C7" s="366"/>
      <c r="D7" s="366"/>
      <c r="E7" s="366"/>
      <c r="F7" s="366"/>
      <c r="G7" s="366"/>
      <c r="H7" s="366"/>
      <c r="I7" s="366"/>
      <c r="K7" s="208" t="s">
        <v>273</v>
      </c>
      <c r="L7" s="209" t="s">
        <v>274</v>
      </c>
    </row>
    <row r="8" spans="1:12" ht="13.2" customHeight="1" x14ac:dyDescent="0.25">
      <c r="K8" s="12"/>
      <c r="L8" s="32"/>
    </row>
    <row r="9" spans="1:12" ht="19.95" customHeight="1" x14ac:dyDescent="0.25">
      <c r="A9" s="6" t="s">
        <v>65</v>
      </c>
      <c r="B9" s="212" t="s">
        <v>384</v>
      </c>
      <c r="C9" s="211"/>
      <c r="D9" s="211"/>
      <c r="E9" s="211"/>
      <c r="F9" s="140"/>
      <c r="G9" t="s">
        <v>186</v>
      </c>
      <c r="H9" s="142" t="str">
        <f>IF(F9="","",F9)</f>
        <v/>
      </c>
      <c r="K9" s="225"/>
      <c r="L9" s="235"/>
    </row>
    <row r="10" spans="1:12" s="23" customFormat="1" ht="19.5" customHeight="1" x14ac:dyDescent="0.25">
      <c r="A10" s="6" t="s">
        <v>66</v>
      </c>
      <c r="B10" s="394" t="s">
        <v>385</v>
      </c>
      <c r="C10" s="394"/>
      <c r="D10" s="394"/>
      <c r="E10" s="394"/>
      <c r="F10" s="140"/>
      <c r="G10" t="s">
        <v>186</v>
      </c>
      <c r="H10" s="142" t="str">
        <f>IF(F10="","",F10)</f>
        <v/>
      </c>
      <c r="J10"/>
      <c r="K10" s="227"/>
      <c r="L10" s="228"/>
    </row>
    <row r="11" spans="1:12" ht="19.95" customHeight="1" x14ac:dyDescent="0.25">
      <c r="A11" s="6" t="s">
        <v>67</v>
      </c>
      <c r="B11" s="211" t="s">
        <v>386</v>
      </c>
      <c r="C11" s="211"/>
      <c r="D11" s="211"/>
      <c r="E11" s="211"/>
      <c r="F11" s="140"/>
      <c r="G11" t="s">
        <v>46</v>
      </c>
      <c r="H11" s="142" t="str">
        <f>IF(F11="","",F11*2)</f>
        <v/>
      </c>
      <c r="K11" s="229"/>
      <c r="L11" s="230"/>
    </row>
    <row r="12" spans="1:12" ht="19.95" customHeight="1" x14ac:dyDescent="0.25">
      <c r="A12" s="6" t="s">
        <v>68</v>
      </c>
      <c r="B12" s="211" t="s">
        <v>387</v>
      </c>
      <c r="C12" s="211"/>
      <c r="D12" s="211"/>
      <c r="E12" s="211"/>
      <c r="F12" s="140"/>
      <c r="G12" t="s">
        <v>46</v>
      </c>
      <c r="H12" s="142" t="str">
        <f>IF(F12="","",F12*2)</f>
        <v/>
      </c>
      <c r="K12" s="229"/>
      <c r="L12" s="230"/>
    </row>
    <row r="13" spans="1:12" ht="19.95" customHeight="1" x14ac:dyDescent="0.25">
      <c r="A13" s="6" t="s">
        <v>69</v>
      </c>
      <c r="B13" s="211" t="s">
        <v>388</v>
      </c>
      <c r="C13" s="211"/>
      <c r="D13" s="211"/>
      <c r="E13" s="211"/>
      <c r="F13" s="140"/>
      <c r="G13" t="s">
        <v>46</v>
      </c>
      <c r="H13" s="142" t="str">
        <f>IF(F13="","",F13*2)</f>
        <v/>
      </c>
      <c r="K13" s="229"/>
      <c r="L13" s="230"/>
    </row>
    <row r="14" spans="1:12" ht="19.95" customHeight="1" x14ac:dyDescent="0.25">
      <c r="A14" s="6" t="s">
        <v>70</v>
      </c>
      <c r="B14" s="211" t="s">
        <v>314</v>
      </c>
      <c r="C14" s="211"/>
      <c r="D14" s="211"/>
      <c r="E14" s="211"/>
      <c r="F14" s="140"/>
      <c r="G14" s="19" t="s">
        <v>316</v>
      </c>
      <c r="K14" s="231"/>
      <c r="L14" s="232"/>
    </row>
    <row r="15" spans="1:12" ht="19.95" customHeight="1" x14ac:dyDescent="0.25">
      <c r="A15" s="6" t="s">
        <v>71</v>
      </c>
      <c r="B15" s="211" t="s">
        <v>315</v>
      </c>
      <c r="C15" s="211"/>
      <c r="D15" s="211"/>
      <c r="E15" s="211"/>
      <c r="F15" s="140"/>
      <c r="G15" s="19" t="s">
        <v>317</v>
      </c>
      <c r="K15" s="229"/>
      <c r="L15" s="230"/>
    </row>
    <row r="16" spans="1:12" ht="19.95" customHeight="1" x14ac:dyDescent="0.25">
      <c r="A16" s="6" t="s">
        <v>72</v>
      </c>
      <c r="B16" s="211" t="s">
        <v>338</v>
      </c>
      <c r="C16" s="211"/>
      <c r="D16" s="211"/>
      <c r="E16" s="211"/>
      <c r="F16" s="140"/>
      <c r="G16" s="19" t="s">
        <v>317</v>
      </c>
      <c r="J16" s="98"/>
      <c r="K16" s="233"/>
      <c r="L16" s="234"/>
    </row>
    <row r="17" spans="1:19" ht="19.95" customHeight="1" x14ac:dyDescent="0.25">
      <c r="E17" t="s">
        <v>228</v>
      </c>
      <c r="H17" s="142" t="str">
        <f>IF(H13="","",SUM(H9:H13))</f>
        <v/>
      </c>
      <c r="K17" s="229"/>
      <c r="L17" s="230"/>
    </row>
    <row r="18" spans="1:19" ht="19.95" customHeight="1" x14ac:dyDescent="0.25">
      <c r="E18" t="s">
        <v>321</v>
      </c>
      <c r="H18" s="142" t="str">
        <f>IF(A23="x",0,IF(A24="x",2,IF(A25="x",3,IF(A26="x",4,""))))</f>
        <v/>
      </c>
      <c r="J18">
        <v>1</v>
      </c>
      <c r="K18" s="229"/>
      <c r="L18" s="230"/>
    </row>
    <row r="19" spans="1:19" ht="19.95" customHeight="1" x14ac:dyDescent="0.25">
      <c r="E19" s="21" t="s">
        <v>322</v>
      </c>
      <c r="F19" s="1" t="s">
        <v>249</v>
      </c>
      <c r="I19" s="168" t="str">
        <f>IF(H18="","",H17-H18)</f>
        <v/>
      </c>
      <c r="J19">
        <v>2</v>
      </c>
      <c r="K19" s="229"/>
      <c r="L19" s="230"/>
    </row>
    <row r="20" spans="1:19" ht="19.95" customHeight="1" x14ac:dyDescent="0.25">
      <c r="H20" s="162" t="s">
        <v>187</v>
      </c>
      <c r="I20" s="163">
        <v>40</v>
      </c>
      <c r="J20">
        <v>3</v>
      </c>
      <c r="K20" s="229"/>
      <c r="L20" s="230"/>
    </row>
    <row r="21" spans="1:19" s="14" customFormat="1" ht="19.95" customHeight="1" x14ac:dyDescent="0.25">
      <c r="A21" s="14" t="s">
        <v>389</v>
      </c>
      <c r="J21">
        <v>4</v>
      </c>
      <c r="K21" s="231"/>
      <c r="L21" s="232"/>
    </row>
    <row r="22" spans="1:19" s="14" customFormat="1" ht="19.95" customHeight="1" x14ac:dyDescent="0.25">
      <c r="A22" s="14" t="s">
        <v>390</v>
      </c>
      <c r="J22" s="141" t="s">
        <v>180</v>
      </c>
      <c r="K22" s="229"/>
      <c r="L22" s="230"/>
    </row>
    <row r="23" spans="1:19" s="14" customFormat="1" ht="19.95" customHeight="1" x14ac:dyDescent="0.25">
      <c r="A23" s="150"/>
      <c r="B23" s="15" t="s">
        <v>279</v>
      </c>
      <c r="D23" s="207" t="s">
        <v>306</v>
      </c>
      <c r="J23"/>
      <c r="K23" s="229"/>
      <c r="L23" s="230"/>
    </row>
    <row r="24" spans="1:19" s="14" customFormat="1" ht="19.95" customHeight="1" x14ac:dyDescent="0.25">
      <c r="A24" s="151"/>
      <c r="B24" s="15" t="s">
        <v>275</v>
      </c>
      <c r="D24" s="141" t="s">
        <v>305</v>
      </c>
      <c r="J24"/>
      <c r="K24" s="231"/>
      <c r="L24" s="232"/>
    </row>
    <row r="25" spans="1:19" s="14" customFormat="1" ht="19.95" customHeight="1" x14ac:dyDescent="0.25">
      <c r="A25" s="151"/>
      <c r="B25" s="15" t="s">
        <v>276</v>
      </c>
      <c r="D25" s="141" t="s">
        <v>302</v>
      </c>
      <c r="J25"/>
      <c r="K25" s="229"/>
      <c r="L25" s="230"/>
    </row>
    <row r="26" spans="1:19" s="14" customFormat="1" ht="19.95" customHeight="1" x14ac:dyDescent="0.25">
      <c r="A26" s="151"/>
      <c r="B26" s="15" t="s">
        <v>277</v>
      </c>
      <c r="D26" s="141" t="s">
        <v>303</v>
      </c>
      <c r="J26"/>
      <c r="K26" s="392" t="s">
        <v>319</v>
      </c>
      <c r="L26" s="392"/>
    </row>
    <row r="27" spans="1:19" ht="19.95" customHeight="1" x14ac:dyDescent="0.25">
      <c r="A27" s="218" t="s">
        <v>391</v>
      </c>
      <c r="B27" s="10"/>
      <c r="K27" s="393"/>
      <c r="L27" s="393"/>
      <c r="M27" s="154"/>
      <c r="N27" s="154"/>
      <c r="O27" s="154"/>
      <c r="P27" s="154"/>
      <c r="Q27" s="154"/>
      <c r="R27" s="154"/>
      <c r="S27" s="154"/>
    </row>
    <row r="28" spans="1:19" ht="19.95" customHeight="1" x14ac:dyDescent="0.25">
      <c r="B28" s="10"/>
      <c r="K28" s="393"/>
      <c r="L28" s="393"/>
      <c r="M28" s="154"/>
      <c r="N28" s="154"/>
      <c r="O28" s="154"/>
      <c r="P28" s="154"/>
      <c r="Q28" s="154"/>
      <c r="R28" s="154"/>
      <c r="S28" s="154"/>
    </row>
  </sheetData>
  <sheetProtection sheet="1" objects="1" scenarios="1"/>
  <mergeCells count="6">
    <mergeCell ref="K26:L28"/>
    <mergeCell ref="B7:I7"/>
    <mergeCell ref="B10:E10"/>
    <mergeCell ref="B4:I4"/>
    <mergeCell ref="C5:D5"/>
    <mergeCell ref="E5:G5"/>
  </mergeCells>
  <phoneticPr fontId="5" type="noConversion"/>
  <dataValidations count="1">
    <dataValidation type="list" allowBlank="1" showInputMessage="1" showErrorMessage="1" sqref="A23:A26" xr:uid="{00000000-0002-0000-1100-000000000000}">
      <formula1>$J$22</formula1>
    </dataValidation>
  </dataValidations>
  <pageMargins left="0.39370078740157483" right="0.39370078740157483" top="0.39370078740157483" bottom="0.39370078740157483" header="0.11811023622047245" footer="0.11811023622047245"/>
  <pageSetup paperSize="9" orientation="landscape" r:id="rId1"/>
  <headerFooter alignWithMargins="0">
    <oddFooter>&amp;CPage 18</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1000000}">
          <x14:formula1>
            <xm:f>veau!$J$9:$J$14</xm:f>
          </x14:formula1>
          <xm:sqref>F9:F16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23930-33A2-4921-8C9A-6521076D29E5}">
  <sheetPr codeName="Tabelle2"/>
  <dimension ref="A1:C22"/>
  <sheetViews>
    <sheetView view="pageLayout" zoomScale="80" zoomScaleNormal="100" zoomScalePageLayoutView="80" workbookViewId="0">
      <selection activeCell="B4" sqref="B4"/>
    </sheetView>
  </sheetViews>
  <sheetFormatPr baseColWidth="10" defaultColWidth="11.44140625" defaultRowHeight="13.2" x14ac:dyDescent="0.25"/>
  <cols>
    <col min="1" max="1" width="63.88671875" style="240" customWidth="1"/>
    <col min="2" max="2" width="19.21875" style="240" customWidth="1"/>
    <col min="3" max="6" width="11.44140625" style="240"/>
    <col min="7" max="7" width="12.5546875" style="240" customWidth="1"/>
    <col min="8" max="16384" width="11.44140625" style="240"/>
  </cols>
  <sheetData>
    <row r="1" spans="1:3" ht="22.8" x14ac:dyDescent="0.25">
      <c r="A1" s="239" t="s">
        <v>464</v>
      </c>
    </row>
    <row r="3" spans="1:3" ht="12.75" customHeight="1" x14ac:dyDescent="0.25">
      <c r="A3" s="241" t="s">
        <v>465</v>
      </c>
      <c r="B3" s="242">
        <f>'titre 1a '!D12</f>
        <v>0</v>
      </c>
      <c r="C3" s="242"/>
    </row>
    <row r="4" spans="1:3" x14ac:dyDescent="0.25">
      <c r="A4" s="243" t="s">
        <v>466</v>
      </c>
      <c r="B4" s="242">
        <f>'titre 1a '!D14</f>
        <v>0</v>
      </c>
      <c r="C4" s="242"/>
    </row>
    <row r="6" spans="1:3" ht="21" x14ac:dyDescent="0.25">
      <c r="A6" s="244" t="s">
        <v>467</v>
      </c>
    </row>
    <row r="7" spans="1:3" ht="13.8" x14ac:dyDescent="0.25">
      <c r="A7" s="245"/>
    </row>
    <row r="8" spans="1:3" ht="28.2" customHeight="1" x14ac:dyDescent="0.25">
      <c r="A8" s="246" t="s">
        <v>468</v>
      </c>
      <c r="B8" s="247" t="s">
        <v>469</v>
      </c>
    </row>
    <row r="9" spans="1:3" ht="28.2" customHeight="1" x14ac:dyDescent="0.25">
      <c r="A9" s="246" t="s">
        <v>470</v>
      </c>
      <c r="B9" s="247" t="s">
        <v>471</v>
      </c>
    </row>
    <row r="10" spans="1:3" ht="28.2" customHeight="1" x14ac:dyDescent="0.25">
      <c r="A10" s="246" t="s">
        <v>472</v>
      </c>
      <c r="B10" s="247" t="s">
        <v>473</v>
      </c>
    </row>
    <row r="11" spans="1:3" ht="28.2" customHeight="1" x14ac:dyDescent="0.25">
      <c r="A11" s="246" t="s">
        <v>474</v>
      </c>
      <c r="B11" s="247" t="s">
        <v>475</v>
      </c>
    </row>
    <row r="12" spans="1:3" ht="28.2" customHeight="1" x14ac:dyDescent="0.25">
      <c r="A12" s="246" t="s">
        <v>476</v>
      </c>
      <c r="B12" s="247" t="s">
        <v>477</v>
      </c>
    </row>
    <row r="13" spans="1:3" ht="28.2" customHeight="1" x14ac:dyDescent="0.25">
      <c r="A13" s="246" t="s">
        <v>478</v>
      </c>
      <c r="B13" s="247" t="s">
        <v>477</v>
      </c>
    </row>
    <row r="14" spans="1:3" ht="28.2" customHeight="1" x14ac:dyDescent="0.25">
      <c r="A14" s="246" t="s">
        <v>479</v>
      </c>
      <c r="B14" s="247" t="s">
        <v>477</v>
      </c>
    </row>
    <row r="15" spans="1:3" ht="28.2" customHeight="1" x14ac:dyDescent="0.25">
      <c r="A15" s="246" t="s">
        <v>480</v>
      </c>
      <c r="B15" s="247" t="s">
        <v>477</v>
      </c>
    </row>
    <row r="18" spans="1:1" x14ac:dyDescent="0.25">
      <c r="A18" s="248" t="s">
        <v>481</v>
      </c>
    </row>
    <row r="19" spans="1:1" ht="28.2" customHeight="1" x14ac:dyDescent="0.25">
      <c r="A19" s="245"/>
    </row>
    <row r="20" spans="1:1" ht="13.8" x14ac:dyDescent="0.25">
      <c r="A20" s="245"/>
    </row>
    <row r="21" spans="1:1" x14ac:dyDescent="0.25">
      <c r="A21" s="248" t="s">
        <v>482</v>
      </c>
    </row>
    <row r="22" spans="1:1" ht="28.2" customHeight="1" x14ac:dyDescent="0.25"/>
  </sheetData>
  <sheetProtection sheet="1" objects="1" scenarios="1"/>
  <conditionalFormatting sqref="B3:B4">
    <cfRule type="cellIs" dxfId="8" priority="1" operator="equal">
      <formula>0</formula>
    </cfRule>
  </conditionalFormatting>
  <pageMargins left="0.78740157499999996" right="0.78740157499999996" top="0.984251969" bottom="0.984251969" header="0.4921259845" footer="0.4921259845"/>
  <pageSetup paperSize="9" orientation="portrait" r:id="rId1"/>
  <headerFooter alignWithMargins="0">
    <oddFooter>&amp;Cpage 1b</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0"/>
  <dimension ref="A1:L28"/>
  <sheetViews>
    <sheetView view="pageLayout" zoomScaleNormal="100" workbookViewId="0">
      <selection activeCell="A22" sqref="A22"/>
    </sheetView>
  </sheetViews>
  <sheetFormatPr baseColWidth="10" defaultRowHeight="19.95" customHeight="1" x14ac:dyDescent="0.25"/>
  <cols>
    <col min="1" max="1" width="6.33203125" style="6" customWidth="1"/>
    <col min="6" max="9" width="5.44140625" customWidth="1"/>
    <col min="10" max="10" width="5.44140625" hidden="1" customWidth="1"/>
    <col min="11" max="11" width="8.33203125" style="10" customWidth="1"/>
    <col min="12" max="12" width="59.109375" customWidth="1"/>
  </cols>
  <sheetData>
    <row r="1" spans="1:12" ht="13.2" customHeight="1" x14ac:dyDescent="0.25">
      <c r="A1" s="5" t="s">
        <v>255</v>
      </c>
    </row>
    <row r="2" spans="1:12" ht="13.2" customHeight="1" x14ac:dyDescent="0.25">
      <c r="A2" s="5"/>
      <c r="B2" s="1"/>
      <c r="C2" s="1"/>
      <c r="D2" s="1"/>
      <c r="E2" s="1"/>
      <c r="F2" s="1"/>
    </row>
    <row r="3" spans="1:12" ht="13.2" customHeight="1" x14ac:dyDescent="0.25">
      <c r="A3" s="7" t="s">
        <v>63</v>
      </c>
      <c r="B3" s="217" t="s">
        <v>382</v>
      </c>
      <c r="C3" s="8"/>
      <c r="D3" s="8"/>
      <c r="E3" s="4"/>
      <c r="F3" s="4"/>
      <c r="G3" s="4"/>
      <c r="H3" s="4"/>
      <c r="I3" s="4"/>
      <c r="J3" s="4"/>
      <c r="K3" s="121"/>
      <c r="L3" s="4"/>
    </row>
    <row r="4" spans="1:12" ht="21.75" customHeight="1" x14ac:dyDescent="0.25">
      <c r="B4" s="350" t="s">
        <v>204</v>
      </c>
      <c r="C4" s="351"/>
      <c r="D4" s="351"/>
      <c r="E4" s="351"/>
      <c r="F4" s="351"/>
      <c r="G4" s="351"/>
      <c r="H4" s="351"/>
      <c r="I4" s="351"/>
      <c r="K4" s="144"/>
      <c r="L4" s="24"/>
    </row>
    <row r="5" spans="1:12" ht="13.2" customHeight="1" x14ac:dyDescent="0.25">
      <c r="C5" s="359" t="s">
        <v>445</v>
      </c>
      <c r="D5" s="360"/>
      <c r="E5" s="354"/>
      <c r="F5" s="355"/>
      <c r="G5" s="356"/>
    </row>
    <row r="6" spans="1:12" ht="13.2" customHeight="1" x14ac:dyDescent="0.25">
      <c r="A6" s="5" t="s">
        <v>73</v>
      </c>
      <c r="B6" s="195" t="s">
        <v>458</v>
      </c>
      <c r="C6" s="1" t="s">
        <v>459</v>
      </c>
      <c r="D6" s="1"/>
      <c r="E6" s="224"/>
      <c r="F6" s="1" t="s">
        <v>456</v>
      </c>
      <c r="G6" s="3"/>
      <c r="H6" s="3"/>
      <c r="I6" s="3"/>
      <c r="J6" s="1"/>
      <c r="K6" s="206" t="s">
        <v>272</v>
      </c>
      <c r="L6" s="207"/>
    </row>
    <row r="7" spans="1:12" ht="39.6" customHeight="1" x14ac:dyDescent="0.25">
      <c r="B7" s="349" t="s">
        <v>392</v>
      </c>
      <c r="C7" s="366"/>
      <c r="D7" s="366"/>
      <c r="E7" s="366"/>
      <c r="F7" s="366"/>
      <c r="G7" s="366"/>
      <c r="H7" s="366"/>
      <c r="I7" s="366"/>
      <c r="K7" s="208" t="s">
        <v>273</v>
      </c>
      <c r="L7" s="209" t="s">
        <v>274</v>
      </c>
    </row>
    <row r="8" spans="1:12" ht="13.2" customHeight="1" x14ac:dyDescent="0.25">
      <c r="L8" s="32"/>
    </row>
    <row r="9" spans="1:12" ht="19.95" customHeight="1" x14ac:dyDescent="0.25">
      <c r="A9" s="6" t="s">
        <v>74</v>
      </c>
      <c r="B9" s="212" t="s">
        <v>384</v>
      </c>
      <c r="C9" s="219"/>
      <c r="D9" s="219"/>
      <c r="E9" s="220"/>
      <c r="F9" s="140"/>
      <c r="G9" t="s">
        <v>186</v>
      </c>
      <c r="H9" s="142" t="str">
        <f>IF(F9="","",F9)</f>
        <v/>
      </c>
      <c r="K9" s="225"/>
      <c r="L9" s="235"/>
    </row>
    <row r="10" spans="1:12" s="23" customFormat="1" ht="19.5" customHeight="1" x14ac:dyDescent="0.25">
      <c r="A10" s="6" t="s">
        <v>75</v>
      </c>
      <c r="B10" s="394" t="s">
        <v>385</v>
      </c>
      <c r="C10" s="394"/>
      <c r="D10" s="394"/>
      <c r="E10" s="394"/>
      <c r="F10" s="140"/>
      <c r="G10" t="s">
        <v>186</v>
      </c>
      <c r="H10" s="142" t="str">
        <f>IF(F10="","",F10)</f>
        <v/>
      </c>
      <c r="J10"/>
      <c r="K10" s="227"/>
      <c r="L10" s="228"/>
    </row>
    <row r="11" spans="1:12" ht="19.95" customHeight="1" x14ac:dyDescent="0.25">
      <c r="A11" s="6" t="s">
        <v>76</v>
      </c>
      <c r="B11" s="211" t="s">
        <v>393</v>
      </c>
      <c r="C11" s="211"/>
      <c r="D11" s="211"/>
      <c r="E11" s="211"/>
      <c r="F11" s="140"/>
      <c r="G11" t="s">
        <v>46</v>
      </c>
      <c r="H11" s="142" t="str">
        <f t="shared" ref="H11:H14" si="0">IF(F11="","",F11*2)</f>
        <v/>
      </c>
      <c r="K11" s="227"/>
      <c r="L11" s="228"/>
    </row>
    <row r="12" spans="1:12" ht="19.95" customHeight="1" x14ac:dyDescent="0.25">
      <c r="A12" s="6" t="s">
        <v>77</v>
      </c>
      <c r="B12" s="211" t="s">
        <v>394</v>
      </c>
      <c r="C12" s="211"/>
      <c r="D12" s="211"/>
      <c r="E12" s="211"/>
      <c r="F12" s="140"/>
      <c r="G12" t="s">
        <v>46</v>
      </c>
      <c r="H12" s="142" t="str">
        <f t="shared" si="0"/>
        <v/>
      </c>
      <c r="K12" s="229"/>
      <c r="L12" s="230"/>
    </row>
    <row r="13" spans="1:12" ht="19.95" customHeight="1" x14ac:dyDescent="0.25">
      <c r="A13" s="6" t="s">
        <v>78</v>
      </c>
      <c r="B13" s="211" t="s">
        <v>395</v>
      </c>
      <c r="C13" s="211"/>
      <c r="D13" s="211"/>
      <c r="E13" s="211"/>
      <c r="F13" s="140"/>
      <c r="G13" t="s">
        <v>46</v>
      </c>
      <c r="H13" s="142" t="str">
        <f t="shared" si="0"/>
        <v/>
      </c>
      <c r="K13" s="229"/>
      <c r="L13" s="230"/>
    </row>
    <row r="14" spans="1:12" ht="19.95" customHeight="1" x14ac:dyDescent="0.25">
      <c r="A14" s="6" t="s">
        <v>79</v>
      </c>
      <c r="B14" s="211" t="s">
        <v>388</v>
      </c>
      <c r="C14" s="211"/>
      <c r="D14" s="211"/>
      <c r="E14" s="211"/>
      <c r="F14" s="140"/>
      <c r="G14" t="s">
        <v>46</v>
      </c>
      <c r="H14" s="142" t="str">
        <f t="shared" si="0"/>
        <v/>
      </c>
      <c r="K14" s="229"/>
      <c r="L14" s="230"/>
    </row>
    <row r="15" spans="1:12" ht="19.95" customHeight="1" x14ac:dyDescent="0.25">
      <c r="A15" s="6" t="s">
        <v>80</v>
      </c>
      <c r="B15" s="211" t="s">
        <v>314</v>
      </c>
      <c r="C15" s="211"/>
      <c r="D15" s="211"/>
      <c r="E15" s="211"/>
      <c r="F15" s="140"/>
      <c r="G15" s="19" t="s">
        <v>316</v>
      </c>
      <c r="H15" s="178"/>
      <c r="K15" s="231"/>
      <c r="L15" s="232"/>
    </row>
    <row r="16" spans="1:12" ht="19.95" customHeight="1" x14ac:dyDescent="0.25">
      <c r="A16" s="6" t="s">
        <v>81</v>
      </c>
      <c r="B16" s="211" t="s">
        <v>315</v>
      </c>
      <c r="C16" s="211"/>
      <c r="D16" s="211"/>
      <c r="E16" s="211"/>
      <c r="F16" s="140"/>
      <c r="G16" s="19" t="s">
        <v>317</v>
      </c>
      <c r="H16" s="179"/>
      <c r="K16" s="229"/>
      <c r="L16" s="230"/>
    </row>
    <row r="17" spans="1:12" ht="19.95" customHeight="1" x14ac:dyDescent="0.25">
      <c r="A17" s="6" t="s">
        <v>82</v>
      </c>
      <c r="B17" s="211" t="s">
        <v>338</v>
      </c>
      <c r="C17" s="211"/>
      <c r="D17" s="211"/>
      <c r="E17" s="211"/>
      <c r="F17" s="140"/>
      <c r="G17" s="19" t="s">
        <v>317</v>
      </c>
      <c r="H17" s="180"/>
      <c r="I17" s="122"/>
      <c r="J17" s="145"/>
      <c r="K17" s="233"/>
      <c r="L17" s="234"/>
    </row>
    <row r="18" spans="1:12" ht="19.95" customHeight="1" x14ac:dyDescent="0.25">
      <c r="E18" t="s">
        <v>228</v>
      </c>
      <c r="H18" s="142" t="str">
        <f>IF(H14="","",SUM(H9:H14))</f>
        <v/>
      </c>
      <c r="K18" s="229"/>
      <c r="L18" s="230"/>
    </row>
    <row r="19" spans="1:12" ht="19.95" customHeight="1" x14ac:dyDescent="0.25">
      <c r="E19" t="s">
        <v>321</v>
      </c>
      <c r="H19" s="142" t="str">
        <f>IF(A23="x",0,IF(A24="x",2,IF(A25="x",3,IF(A26="x",4,IF(A27="x",5,"")))))</f>
        <v/>
      </c>
      <c r="J19">
        <v>1</v>
      </c>
      <c r="K19" s="229"/>
      <c r="L19" s="230"/>
    </row>
    <row r="20" spans="1:12" ht="19.95" customHeight="1" x14ac:dyDescent="0.25">
      <c r="E20" s="21" t="s">
        <v>322</v>
      </c>
      <c r="F20" s="1" t="s">
        <v>249</v>
      </c>
      <c r="I20" s="168" t="str">
        <f>IF(H19="","",H18-H19)</f>
        <v/>
      </c>
      <c r="J20">
        <v>2</v>
      </c>
      <c r="K20" s="229"/>
      <c r="L20" s="230"/>
    </row>
    <row r="21" spans="1:12" ht="19.95" customHeight="1" x14ac:dyDescent="0.25">
      <c r="A21" s="14" t="s">
        <v>396</v>
      </c>
      <c r="H21" s="162" t="s">
        <v>187</v>
      </c>
      <c r="I21" s="163">
        <v>50</v>
      </c>
      <c r="J21">
        <v>3</v>
      </c>
      <c r="K21" s="229"/>
      <c r="L21" s="230"/>
    </row>
    <row r="22" spans="1:12" s="14" customFormat="1" ht="19.95" customHeight="1" x14ac:dyDescent="0.25">
      <c r="A22" s="14" t="s">
        <v>463</v>
      </c>
      <c r="J22" s="141" t="s">
        <v>180</v>
      </c>
      <c r="K22" s="229"/>
      <c r="L22" s="230"/>
    </row>
    <row r="23" spans="1:12" s="14" customFormat="1" ht="19.95" customHeight="1" x14ac:dyDescent="0.25">
      <c r="A23" s="150"/>
      <c r="B23" s="15" t="s">
        <v>280</v>
      </c>
      <c r="C23" s="207" t="s">
        <v>306</v>
      </c>
      <c r="J23"/>
      <c r="K23" s="229"/>
      <c r="L23" s="230"/>
    </row>
    <row r="24" spans="1:12" s="14" customFormat="1" ht="19.95" customHeight="1" x14ac:dyDescent="0.25">
      <c r="A24" s="151"/>
      <c r="B24" s="15" t="s">
        <v>294</v>
      </c>
      <c r="C24" s="141" t="s">
        <v>305</v>
      </c>
      <c r="J24"/>
      <c r="K24" s="231"/>
      <c r="L24" s="232"/>
    </row>
    <row r="25" spans="1:12" s="14" customFormat="1" ht="19.95" customHeight="1" x14ac:dyDescent="0.25">
      <c r="A25" s="151"/>
      <c r="B25" s="15" t="s">
        <v>295</v>
      </c>
      <c r="C25" s="141" t="s">
        <v>302</v>
      </c>
      <c r="J25"/>
      <c r="K25" s="392" t="s">
        <v>319</v>
      </c>
      <c r="L25" s="392"/>
    </row>
    <row r="26" spans="1:12" s="14" customFormat="1" ht="19.95" customHeight="1" x14ac:dyDescent="0.25">
      <c r="A26" s="151"/>
      <c r="B26" s="15" t="s">
        <v>296</v>
      </c>
      <c r="C26" s="141" t="s">
        <v>303</v>
      </c>
      <c r="J26"/>
      <c r="K26" s="393"/>
      <c r="L26" s="393"/>
    </row>
    <row r="27" spans="1:12" s="14" customFormat="1" ht="19.95" customHeight="1" x14ac:dyDescent="0.25">
      <c r="A27" s="151"/>
      <c r="B27" s="15" t="s">
        <v>297</v>
      </c>
      <c r="C27" s="141" t="s">
        <v>304</v>
      </c>
      <c r="J27"/>
      <c r="K27" s="393"/>
      <c r="L27" s="393"/>
    </row>
    <row r="28" spans="1:12" ht="19.95" customHeight="1" x14ac:dyDescent="0.25">
      <c r="A28" s="6" t="s">
        <v>391</v>
      </c>
      <c r="B28" s="10"/>
      <c r="K28" s="122"/>
      <c r="L28" s="98"/>
    </row>
  </sheetData>
  <sheetProtection sheet="1" objects="1" scenarios="1"/>
  <mergeCells count="6">
    <mergeCell ref="B7:I7"/>
    <mergeCell ref="B10:E10"/>
    <mergeCell ref="B4:I4"/>
    <mergeCell ref="K25:L27"/>
    <mergeCell ref="C5:D5"/>
    <mergeCell ref="E5:G5"/>
  </mergeCells>
  <phoneticPr fontId="5" type="noConversion"/>
  <dataValidations count="1">
    <dataValidation type="list" allowBlank="1" showInputMessage="1" showErrorMessage="1" sqref="A23:A27" xr:uid="{00000000-0002-0000-1200-000000000000}">
      <formula1>$J$22</formula1>
    </dataValidation>
  </dataValidations>
  <pageMargins left="0.39370078740157483" right="0.39370078740157483" top="0.39370078740157483" bottom="0.39370078740157483" header="0.11811023622047245" footer="0.11811023622047245"/>
  <pageSetup paperSize="9" orientation="landscape" r:id="rId1"/>
  <headerFooter alignWithMargins="0">
    <oddFooter>&amp;CPage 19</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1000000}">
          <x14:formula1>
            <xm:f>veau!$J$9:$J$14</xm:f>
          </x14:formula1>
          <xm:sqref>F9:F17</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1"/>
  <dimension ref="A1:L29"/>
  <sheetViews>
    <sheetView view="pageLayout" zoomScaleNormal="100" workbookViewId="0">
      <selection activeCell="F9" sqref="F9"/>
    </sheetView>
  </sheetViews>
  <sheetFormatPr baseColWidth="10" defaultRowHeight="19.95" customHeight="1" x14ac:dyDescent="0.25"/>
  <cols>
    <col min="1" max="1" width="6.33203125" style="6" customWidth="1"/>
    <col min="6" max="9" width="5.44140625" customWidth="1"/>
    <col min="10" max="10" width="5.44140625" hidden="1" customWidth="1"/>
    <col min="11" max="11" width="8.33203125" style="10" customWidth="1"/>
    <col min="12" max="12" width="58.88671875" customWidth="1"/>
  </cols>
  <sheetData>
    <row r="1" spans="1:12" ht="13.2" customHeight="1" x14ac:dyDescent="0.25">
      <c r="A1" s="5" t="s">
        <v>255</v>
      </c>
    </row>
    <row r="2" spans="1:12" ht="13.2" customHeight="1" x14ac:dyDescent="0.25">
      <c r="A2" s="5"/>
      <c r="B2" s="1"/>
      <c r="C2" s="1"/>
      <c r="D2" s="1"/>
      <c r="E2" s="1"/>
      <c r="F2" s="1"/>
    </row>
    <row r="3" spans="1:12" ht="13.2" customHeight="1" x14ac:dyDescent="0.25">
      <c r="A3" s="7" t="s">
        <v>63</v>
      </c>
      <c r="B3" s="217" t="s">
        <v>382</v>
      </c>
      <c r="C3" s="8"/>
      <c r="D3" s="8"/>
      <c r="E3" s="4"/>
      <c r="F3" s="4"/>
      <c r="G3" s="4"/>
      <c r="H3" s="4"/>
      <c r="I3" s="4"/>
      <c r="J3" s="4"/>
      <c r="K3" s="121"/>
      <c r="L3" s="4"/>
    </row>
    <row r="4" spans="1:12" s="14" customFormat="1" ht="13.2" customHeight="1" x14ac:dyDescent="0.25">
      <c r="A4" s="25"/>
      <c r="B4" s="350" t="s">
        <v>204</v>
      </c>
      <c r="C4" s="351"/>
      <c r="D4" s="351"/>
      <c r="E4" s="351"/>
      <c r="F4" s="351"/>
      <c r="G4" s="351"/>
      <c r="H4" s="351"/>
      <c r="I4" s="351"/>
      <c r="K4" s="15"/>
    </row>
    <row r="5" spans="1:12" ht="13.2" customHeight="1" x14ac:dyDescent="0.25"/>
    <row r="6" spans="1:12" ht="13.2" customHeight="1" x14ac:dyDescent="0.25">
      <c r="A6" s="5" t="s">
        <v>83</v>
      </c>
      <c r="B6" s="1" t="s">
        <v>460</v>
      </c>
      <c r="C6" s="1" t="s">
        <v>461</v>
      </c>
      <c r="D6" s="1"/>
      <c r="E6" s="224"/>
      <c r="F6" s="1" t="s">
        <v>456</v>
      </c>
      <c r="G6" s="3"/>
      <c r="H6" s="3"/>
      <c r="I6" s="3"/>
      <c r="J6" s="1"/>
      <c r="K6" s="206" t="s">
        <v>272</v>
      </c>
      <c r="L6" s="207"/>
    </row>
    <row r="7" spans="1:12" ht="39.6" customHeight="1" x14ac:dyDescent="0.25">
      <c r="B7" s="349" t="s">
        <v>397</v>
      </c>
      <c r="C7" s="366"/>
      <c r="D7" s="366"/>
      <c r="E7" s="366"/>
      <c r="F7" s="366"/>
      <c r="G7" s="366"/>
      <c r="H7" s="366"/>
      <c r="I7" s="366"/>
      <c r="K7" s="208" t="s">
        <v>273</v>
      </c>
      <c r="L7" s="209" t="s">
        <v>274</v>
      </c>
    </row>
    <row r="8" spans="1:12" ht="13.2" customHeight="1" x14ac:dyDescent="0.25">
      <c r="K8" s="124"/>
      <c r="L8" s="119"/>
    </row>
    <row r="9" spans="1:12" s="23" customFormat="1" ht="19.5" customHeight="1" x14ac:dyDescent="0.25">
      <c r="A9" s="6" t="s">
        <v>84</v>
      </c>
      <c r="B9" s="394" t="s">
        <v>385</v>
      </c>
      <c r="C9" s="394"/>
      <c r="D9" s="394"/>
      <c r="E9" s="394"/>
      <c r="F9" s="140"/>
      <c r="G9" s="23" t="s">
        <v>186</v>
      </c>
      <c r="H9" s="142" t="str">
        <f>IF(F9="","",F9)</f>
        <v/>
      </c>
      <c r="J9"/>
      <c r="K9" s="225"/>
      <c r="L9" s="226"/>
    </row>
    <row r="10" spans="1:12" ht="19.95" customHeight="1" x14ac:dyDescent="0.25">
      <c r="A10" s="6" t="s">
        <v>85</v>
      </c>
      <c r="B10" s="357" t="s">
        <v>398</v>
      </c>
      <c r="C10" s="357"/>
      <c r="D10" s="357"/>
      <c r="E10" s="357"/>
      <c r="F10" s="140"/>
      <c r="G10" t="s">
        <v>46</v>
      </c>
      <c r="H10" s="142" t="str">
        <f>IF(F10="","",F10*2)</f>
        <v/>
      </c>
      <c r="K10" s="227"/>
      <c r="L10" s="228"/>
    </row>
    <row r="11" spans="1:12" ht="19.95" customHeight="1" x14ac:dyDescent="0.25">
      <c r="A11" s="6" t="s">
        <v>86</v>
      </c>
      <c r="B11" s="211" t="s">
        <v>399</v>
      </c>
      <c r="C11" s="211"/>
      <c r="D11" s="211"/>
      <c r="E11" s="211"/>
      <c r="F11" s="140"/>
      <c r="G11" t="s">
        <v>46</v>
      </c>
      <c r="H11" s="142" t="str">
        <f>IF(F11="","",F11*2)</f>
        <v/>
      </c>
      <c r="K11" s="229"/>
      <c r="L11" s="230"/>
    </row>
    <row r="12" spans="1:12" ht="19.95" customHeight="1" x14ac:dyDescent="0.25">
      <c r="A12" s="6" t="s">
        <v>87</v>
      </c>
      <c r="B12" s="211" t="s">
        <v>400</v>
      </c>
      <c r="C12" s="211"/>
      <c r="D12" s="211"/>
      <c r="E12" s="211"/>
      <c r="F12" s="140"/>
      <c r="G12" t="s">
        <v>46</v>
      </c>
      <c r="H12" s="142" t="str">
        <f>IF(F12="","",F12*2)</f>
        <v/>
      </c>
      <c r="K12" s="229"/>
      <c r="L12" s="230"/>
    </row>
    <row r="13" spans="1:12" ht="19.95" customHeight="1" x14ac:dyDescent="0.25">
      <c r="A13" s="6" t="s">
        <v>88</v>
      </c>
      <c r="B13" s="211" t="s">
        <v>401</v>
      </c>
      <c r="C13" s="211"/>
      <c r="D13" s="211"/>
      <c r="E13" s="211"/>
      <c r="F13" s="140"/>
      <c r="G13" s="149" t="s">
        <v>186</v>
      </c>
      <c r="H13" s="142" t="str">
        <f>IF(F13="","",F13)</f>
        <v/>
      </c>
      <c r="K13" s="229"/>
      <c r="L13" s="230"/>
    </row>
    <row r="14" spans="1:12" ht="19.95" customHeight="1" x14ac:dyDescent="0.25">
      <c r="A14" s="6" t="s">
        <v>89</v>
      </c>
      <c r="B14" s="211" t="s">
        <v>314</v>
      </c>
      <c r="C14" s="211"/>
      <c r="D14" s="211"/>
      <c r="E14" s="211"/>
      <c r="F14" s="140"/>
      <c r="G14" s="19" t="s">
        <v>316</v>
      </c>
      <c r="K14" s="225"/>
      <c r="L14" s="226"/>
    </row>
    <row r="15" spans="1:12" ht="19.95" customHeight="1" x14ac:dyDescent="0.25">
      <c r="A15" s="6" t="s">
        <v>90</v>
      </c>
      <c r="B15" s="211" t="s">
        <v>315</v>
      </c>
      <c r="C15" s="211"/>
      <c r="D15" s="211"/>
      <c r="E15" s="211"/>
      <c r="F15" s="140"/>
      <c r="G15" s="19" t="s">
        <v>317</v>
      </c>
      <c r="K15" s="231"/>
      <c r="L15" s="230"/>
    </row>
    <row r="16" spans="1:12" ht="19.95" customHeight="1" x14ac:dyDescent="0.25">
      <c r="A16" s="6" t="s">
        <v>91</v>
      </c>
      <c r="B16" s="211" t="s">
        <v>338</v>
      </c>
      <c r="C16" s="211"/>
      <c r="D16" s="211"/>
      <c r="E16" s="211"/>
      <c r="F16" s="140"/>
      <c r="G16" s="19" t="s">
        <v>317</v>
      </c>
      <c r="I16" s="122"/>
      <c r="J16" s="145"/>
      <c r="K16" s="233"/>
      <c r="L16" s="230"/>
    </row>
    <row r="17" spans="1:12" ht="19.95" customHeight="1" x14ac:dyDescent="0.25">
      <c r="E17" t="s">
        <v>228</v>
      </c>
      <c r="H17" s="142" t="str">
        <f>IF(F13="","",SUM(H9:H13))</f>
        <v/>
      </c>
      <c r="K17" s="229"/>
      <c r="L17" s="230"/>
    </row>
    <row r="18" spans="1:12" ht="19.95" customHeight="1" x14ac:dyDescent="0.25">
      <c r="E18" t="s">
        <v>321</v>
      </c>
      <c r="H18" s="142" t="str">
        <f>IF(A22="x",0,IF(A23="x",2,IF(A24="x",3,IF(A25="x",4,""))))</f>
        <v/>
      </c>
      <c r="K18" s="231"/>
      <c r="L18" s="232"/>
    </row>
    <row r="19" spans="1:12" ht="19.95" customHeight="1" x14ac:dyDescent="0.25">
      <c r="E19" s="21" t="s">
        <v>322</v>
      </c>
      <c r="F19" s="1" t="s">
        <v>249</v>
      </c>
      <c r="I19" s="168" t="str">
        <f>IF(H18="","",H17-H18)</f>
        <v/>
      </c>
      <c r="J19">
        <v>1</v>
      </c>
      <c r="K19" s="229"/>
      <c r="L19" s="230"/>
    </row>
    <row r="20" spans="1:12" ht="19.95" customHeight="1" x14ac:dyDescent="0.25">
      <c r="H20" s="162" t="s">
        <v>187</v>
      </c>
      <c r="I20" s="163">
        <v>40</v>
      </c>
      <c r="J20">
        <v>2</v>
      </c>
      <c r="K20" s="229"/>
      <c r="L20" s="230"/>
    </row>
    <row r="21" spans="1:12" s="14" customFormat="1" ht="19.95" customHeight="1" x14ac:dyDescent="0.25">
      <c r="A21" s="14" t="s">
        <v>402</v>
      </c>
      <c r="J21">
        <v>3</v>
      </c>
      <c r="K21" s="229"/>
      <c r="L21" s="230"/>
    </row>
    <row r="22" spans="1:12" s="14" customFormat="1" ht="19.95" customHeight="1" x14ac:dyDescent="0.25">
      <c r="A22" s="150"/>
      <c r="B22" s="15" t="s">
        <v>301</v>
      </c>
      <c r="C22" s="207" t="s">
        <v>306</v>
      </c>
      <c r="J22">
        <v>4</v>
      </c>
      <c r="K22" s="229"/>
      <c r="L22" s="230"/>
    </row>
    <row r="23" spans="1:12" s="14" customFormat="1" ht="19.95" customHeight="1" x14ac:dyDescent="0.25">
      <c r="A23" s="151"/>
      <c r="B23" s="15" t="s">
        <v>298</v>
      </c>
      <c r="C23" s="141" t="s">
        <v>305</v>
      </c>
      <c r="J23" s="141" t="s">
        <v>180</v>
      </c>
      <c r="K23" s="229"/>
      <c r="L23" s="230"/>
    </row>
    <row r="24" spans="1:12" s="14" customFormat="1" ht="19.95" customHeight="1" x14ac:dyDescent="0.25">
      <c r="A24" s="151"/>
      <c r="B24" s="15" t="s">
        <v>299</v>
      </c>
      <c r="C24" s="141" t="s">
        <v>302</v>
      </c>
      <c r="J24"/>
      <c r="K24" s="231"/>
      <c r="L24" s="232"/>
    </row>
    <row r="25" spans="1:12" s="14" customFormat="1" ht="19.95" customHeight="1" x14ac:dyDescent="0.25">
      <c r="A25" s="151"/>
      <c r="B25" s="15" t="s">
        <v>300</v>
      </c>
      <c r="C25" s="141" t="s">
        <v>303</v>
      </c>
      <c r="J25"/>
      <c r="K25" s="229"/>
      <c r="L25" s="230"/>
    </row>
    <row r="26" spans="1:12" ht="19.95" customHeight="1" x14ac:dyDescent="0.25">
      <c r="A26" s="221" t="s">
        <v>391</v>
      </c>
      <c r="B26" s="10"/>
      <c r="K26" s="229"/>
      <c r="L26" s="230"/>
    </row>
    <row r="27" spans="1:12" ht="19.95" customHeight="1" x14ac:dyDescent="0.25">
      <c r="K27" s="229"/>
      <c r="L27" s="230"/>
    </row>
    <row r="28" spans="1:12" ht="19.95" customHeight="1" x14ac:dyDescent="0.25">
      <c r="A28" s="352" t="s">
        <v>319</v>
      </c>
      <c r="B28" s="352"/>
      <c r="C28" s="352"/>
      <c r="D28" s="352"/>
      <c r="E28" s="352"/>
      <c r="F28" s="352"/>
      <c r="G28" s="352"/>
      <c r="H28" s="352"/>
      <c r="I28" s="352"/>
      <c r="K28" s="229"/>
      <c r="L28" s="230"/>
    </row>
    <row r="29" spans="1:12" ht="19.95" customHeight="1" x14ac:dyDescent="0.25">
      <c r="A29" s="352"/>
      <c r="B29" s="352"/>
      <c r="C29" s="352"/>
      <c r="D29" s="352"/>
      <c r="E29" s="352"/>
      <c r="F29" s="352"/>
      <c r="G29" s="352"/>
      <c r="H29" s="352"/>
      <c r="I29" s="352"/>
    </row>
  </sheetData>
  <sheetProtection sheet="1" objects="1" scenarios="1"/>
  <mergeCells count="5">
    <mergeCell ref="B7:I7"/>
    <mergeCell ref="B9:E9"/>
    <mergeCell ref="B10:E10"/>
    <mergeCell ref="A28:I29"/>
    <mergeCell ref="B4:I4"/>
  </mergeCells>
  <phoneticPr fontId="5" type="noConversion"/>
  <dataValidations count="1">
    <dataValidation type="list" allowBlank="1" showInputMessage="1" showErrorMessage="1" sqref="A22:A25" xr:uid="{00000000-0002-0000-1300-000000000000}">
      <formula1>$J$23</formula1>
    </dataValidation>
  </dataValidations>
  <pageMargins left="0.39370078740157483" right="0.39370078740157483" top="0.39370078740157483" bottom="0.39370078740157483" header="0.11811023622047245" footer="0.11811023622047245"/>
  <pageSetup paperSize="9" orientation="landscape" r:id="rId1"/>
  <headerFooter alignWithMargins="0">
    <oddFooter>&amp;CPage 20</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1000000}">
          <x14:formula1>
            <xm:f>veau!$J$9:$J$14</xm:f>
          </x14:formula1>
          <xm:sqref>F9:F16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2"/>
  <dimension ref="A1:Q30"/>
  <sheetViews>
    <sheetView zoomScaleNormal="100" workbookViewId="0">
      <selection activeCell="H5" sqref="H5"/>
    </sheetView>
  </sheetViews>
  <sheetFormatPr baseColWidth="10" defaultRowHeight="13.2" x14ac:dyDescent="0.25"/>
  <cols>
    <col min="1" max="1" width="6.88671875" customWidth="1"/>
    <col min="6" max="10" width="5.44140625" customWidth="1"/>
    <col min="14" max="14" width="26" customWidth="1"/>
  </cols>
  <sheetData>
    <row r="1" spans="1:17" ht="13.2" customHeight="1" x14ac:dyDescent="0.25">
      <c r="A1" s="5" t="s">
        <v>255</v>
      </c>
      <c r="F1" s="14"/>
    </row>
    <row r="2" spans="1:17" ht="13.2" customHeight="1" x14ac:dyDescent="0.25">
      <c r="A2" s="5"/>
      <c r="B2" s="1"/>
      <c r="C2" s="1"/>
      <c r="D2" s="1"/>
      <c r="E2" s="1"/>
      <c r="F2" s="16"/>
    </row>
    <row r="3" spans="1:17" ht="13.2" customHeight="1" x14ac:dyDescent="0.25">
      <c r="A3" s="7" t="s">
        <v>116</v>
      </c>
      <c r="B3" s="8" t="s">
        <v>403</v>
      </c>
      <c r="C3" s="8"/>
      <c r="D3" s="8"/>
      <c r="E3" s="4"/>
      <c r="F3" s="4"/>
      <c r="G3" s="4"/>
      <c r="H3" s="4"/>
      <c r="I3" s="4"/>
      <c r="J3" s="4"/>
      <c r="K3" s="4"/>
      <c r="L3" s="4"/>
      <c r="M3" s="4"/>
      <c r="N3" s="4"/>
    </row>
    <row r="4" spans="1:17" ht="13.2" customHeight="1" x14ac:dyDescent="0.25">
      <c r="A4" s="6"/>
      <c r="F4" s="14"/>
    </row>
    <row r="5" spans="1:17" ht="19.95" customHeight="1" x14ac:dyDescent="0.25">
      <c r="A5" s="6" t="s">
        <v>52</v>
      </c>
      <c r="B5" s="31" t="s">
        <v>404</v>
      </c>
      <c r="C5" s="31"/>
      <c r="D5" s="31"/>
      <c r="E5" s="31"/>
      <c r="F5" s="36"/>
      <c r="G5" s="40"/>
      <c r="H5" s="143" t="str">
        <f>IF(veau!F14="","",veau!F14)</f>
        <v/>
      </c>
      <c r="I5" t="s">
        <v>422</v>
      </c>
      <c r="J5" s="1"/>
      <c r="K5" s="1"/>
    </row>
    <row r="6" spans="1:17" ht="19.95" customHeight="1" x14ac:dyDescent="0.25">
      <c r="A6" s="6" t="s">
        <v>53</v>
      </c>
      <c r="B6" s="31" t="s">
        <v>405</v>
      </c>
      <c r="C6" s="31"/>
      <c r="D6" s="31"/>
      <c r="E6" s="31"/>
      <c r="F6" s="36"/>
      <c r="G6" s="40"/>
      <c r="H6" s="143" t="str">
        <f>IF(boeuf!F14="","",boeuf!F14)</f>
        <v/>
      </c>
      <c r="I6" t="s">
        <v>422</v>
      </c>
    </row>
    <row r="7" spans="1:17" ht="19.95" customHeight="1" x14ac:dyDescent="0.25">
      <c r="A7" s="6" t="s">
        <v>18</v>
      </c>
      <c r="B7" s="31" t="s">
        <v>406</v>
      </c>
      <c r="C7" s="31"/>
      <c r="D7" s="31"/>
      <c r="E7" s="31"/>
      <c r="F7" s="36"/>
      <c r="G7" s="40"/>
      <c r="H7" s="143" t="str">
        <f>IF(porc!F14="","",porc!F14)</f>
        <v/>
      </c>
      <c r="I7" t="s">
        <v>422</v>
      </c>
      <c r="K7" s="9"/>
      <c r="L7" s="9"/>
      <c r="M7" s="9"/>
      <c r="N7" s="9"/>
      <c r="Q7" s="141"/>
    </row>
    <row r="8" spans="1:17" ht="19.95" customHeight="1" x14ac:dyDescent="0.25">
      <c r="A8" s="148" t="s">
        <v>25</v>
      </c>
      <c r="B8" s="212" t="s">
        <v>424</v>
      </c>
      <c r="C8" s="31"/>
      <c r="D8" s="31"/>
      <c r="E8" s="31"/>
      <c r="F8" s="36"/>
      <c r="G8" s="40"/>
      <c r="H8" s="143" t="str">
        <f>IF('saucisses à rôtir'!F17="","",'saucisses à rôtir'!F17)</f>
        <v/>
      </c>
      <c r="I8" t="s">
        <v>422</v>
      </c>
      <c r="K8" s="9"/>
      <c r="L8" s="9"/>
      <c r="M8" s="9"/>
      <c r="N8" s="9"/>
      <c r="Q8" s="141"/>
    </row>
    <row r="9" spans="1:17" ht="19.95" customHeight="1" x14ac:dyDescent="0.25">
      <c r="A9" s="148" t="s">
        <v>31</v>
      </c>
      <c r="B9" s="212" t="s">
        <v>427</v>
      </c>
      <c r="C9" s="31"/>
      <c r="D9" s="31"/>
      <c r="E9" s="31"/>
      <c r="F9" s="36"/>
      <c r="G9" s="40"/>
      <c r="H9" s="143" t="str">
        <f>IF(cervelas!F19="","",cervelas!F19)</f>
        <v/>
      </c>
      <c r="I9" t="s">
        <v>422</v>
      </c>
      <c r="K9" s="9"/>
      <c r="L9" s="9"/>
      <c r="M9" s="9"/>
      <c r="N9" s="9"/>
      <c r="Q9" s="141"/>
    </row>
    <row r="10" spans="1:17" ht="19.95" customHeight="1" x14ac:dyDescent="0.25">
      <c r="A10" s="148" t="s">
        <v>37</v>
      </c>
      <c r="B10" s="31" t="s">
        <v>430</v>
      </c>
      <c r="C10" s="31"/>
      <c r="D10" s="31"/>
      <c r="E10" s="31"/>
      <c r="F10" s="36"/>
      <c r="G10" s="40"/>
      <c r="H10" s="143" t="str">
        <f>IF('chair cuite 1'!F16="","",'chair cuite 1'!F16)</f>
        <v/>
      </c>
      <c r="I10" t="s">
        <v>422</v>
      </c>
      <c r="K10" s="9"/>
      <c r="L10" s="9"/>
      <c r="M10" s="9"/>
      <c r="N10" s="9"/>
      <c r="Q10" s="141"/>
    </row>
    <row r="11" spans="1:17" ht="19.95" customHeight="1" x14ac:dyDescent="0.25">
      <c r="A11" s="148" t="s">
        <v>43</v>
      </c>
      <c r="B11" s="212" t="s">
        <v>430</v>
      </c>
      <c r="C11" s="31"/>
      <c r="D11" s="31"/>
      <c r="E11" s="31"/>
      <c r="F11" s="36"/>
      <c r="G11" s="40"/>
      <c r="H11" s="143" t="str">
        <f>IF('chair cuite 2'!F16="","",'chair cuite 2'!F16)</f>
        <v/>
      </c>
      <c r="I11" t="s">
        <v>422</v>
      </c>
      <c r="K11" s="9"/>
      <c r="L11" s="9"/>
      <c r="M11" s="9"/>
      <c r="N11" s="9"/>
      <c r="Q11" s="141"/>
    </row>
    <row r="12" spans="1:17" ht="19.95" customHeight="1" x14ac:dyDescent="0.25">
      <c r="A12" s="173" t="s">
        <v>49</v>
      </c>
      <c r="B12" s="31" t="s">
        <v>437</v>
      </c>
      <c r="C12" s="31"/>
      <c r="D12" s="31"/>
      <c r="E12" s="31"/>
      <c r="F12" s="36"/>
      <c r="G12" s="40"/>
      <c r="H12" s="143" t="str">
        <f>IF('saucisses crues 1'!F17="","",'saucisses crues 1'!F17)</f>
        <v/>
      </c>
      <c r="I12" t="s">
        <v>422</v>
      </c>
      <c r="K12" s="9"/>
      <c r="L12" s="9"/>
      <c r="M12" s="9"/>
      <c r="N12" s="9"/>
      <c r="Q12" s="141"/>
    </row>
    <row r="13" spans="1:17" ht="19.95" customHeight="1" x14ac:dyDescent="0.25">
      <c r="A13" s="148" t="s">
        <v>96</v>
      </c>
      <c r="B13" s="31" t="s">
        <v>433</v>
      </c>
      <c r="C13" s="31"/>
      <c r="D13" s="31"/>
      <c r="E13" s="31"/>
      <c r="F13" s="36"/>
      <c r="G13" s="40"/>
      <c r="H13" s="143" t="str">
        <f>IF('saucisses crues 2'!F17="","",'saucisses crues 2'!F17)</f>
        <v/>
      </c>
      <c r="I13" t="s">
        <v>422</v>
      </c>
      <c r="K13" s="9"/>
      <c r="L13" s="9"/>
      <c r="M13" s="9"/>
      <c r="N13" s="9"/>
    </row>
    <row r="14" spans="1:17" ht="19.95" customHeight="1" x14ac:dyDescent="0.25">
      <c r="A14" s="6" t="s">
        <v>106</v>
      </c>
      <c r="B14" s="31" t="s">
        <v>407</v>
      </c>
      <c r="C14" s="31"/>
      <c r="D14" s="31"/>
      <c r="E14" s="31"/>
      <c r="F14" s="36"/>
      <c r="G14" s="40"/>
      <c r="H14" s="143" t="str">
        <f>IF(salaisons!H15="","",salaisons!H15)</f>
        <v/>
      </c>
      <c r="I14" t="s">
        <v>422</v>
      </c>
      <c r="K14" s="9"/>
      <c r="L14" s="9"/>
      <c r="M14" s="9"/>
      <c r="N14" s="9"/>
    </row>
    <row r="15" spans="1:17" ht="19.95" customHeight="1" x14ac:dyDescent="0.25">
      <c r="A15" s="6" t="s">
        <v>70</v>
      </c>
      <c r="B15" s="31" t="s">
        <v>408</v>
      </c>
      <c r="C15" s="31"/>
      <c r="D15" s="31"/>
      <c r="E15" s="31"/>
      <c r="F15" s="36"/>
      <c r="G15" s="40"/>
      <c r="H15" s="143" t="str">
        <f>IF('abattoir veau'!F14="","",'abattoir veau'!F14)</f>
        <v/>
      </c>
      <c r="I15" t="s">
        <v>422</v>
      </c>
      <c r="K15" s="9"/>
      <c r="L15" s="9"/>
      <c r="M15" s="9"/>
      <c r="N15" s="9"/>
    </row>
    <row r="16" spans="1:17" ht="19.95" customHeight="1" x14ac:dyDescent="0.25">
      <c r="A16" s="6" t="s">
        <v>80</v>
      </c>
      <c r="B16" s="31" t="s">
        <v>409</v>
      </c>
      <c r="C16" s="31"/>
      <c r="D16" s="31"/>
      <c r="E16" s="31"/>
      <c r="F16" s="36"/>
      <c r="G16" s="40"/>
      <c r="H16" s="143" t="str">
        <f>IF('abattoir gros bétail'!F15="","",'abattoir gros bétail'!F15)</f>
        <v/>
      </c>
      <c r="I16" t="s">
        <v>422</v>
      </c>
      <c r="K16" s="9"/>
      <c r="L16" s="9"/>
      <c r="M16" s="9"/>
      <c r="N16" s="9"/>
    </row>
    <row r="17" spans="1:14" ht="19.95" customHeight="1" x14ac:dyDescent="0.25">
      <c r="A17" s="6" t="s">
        <v>89</v>
      </c>
      <c r="B17" s="31" t="s">
        <v>410</v>
      </c>
      <c r="C17" s="31"/>
      <c r="D17" s="31"/>
      <c r="E17" s="31"/>
      <c r="F17" s="36"/>
      <c r="G17" s="40"/>
      <c r="H17" s="143" t="str">
        <f>IF('abattoir porc'!F14="","",'abattoir porc'!F14)</f>
        <v/>
      </c>
      <c r="I17" t="s">
        <v>422</v>
      </c>
      <c r="K17" s="9"/>
      <c r="L17" s="9"/>
      <c r="M17" s="9"/>
      <c r="N17" s="9"/>
    </row>
    <row r="18" spans="1:14" ht="19.95" customHeight="1" x14ac:dyDescent="0.25">
      <c r="A18" s="6"/>
      <c r="F18" s="17"/>
      <c r="H18" s="9"/>
      <c r="K18" s="9"/>
      <c r="L18" s="9"/>
      <c r="M18" s="9"/>
      <c r="N18" s="9"/>
    </row>
    <row r="19" spans="1:14" ht="19.95" customHeight="1" x14ac:dyDescent="0.25">
      <c r="A19" s="395" t="s">
        <v>440</v>
      </c>
      <c r="B19" s="395"/>
      <c r="C19" s="395"/>
      <c r="E19" s="141" t="s">
        <v>228</v>
      </c>
      <c r="F19" s="14"/>
      <c r="H19" s="143" t="str">
        <f>IF(COUNT(H5:H17)=10,SUM(H5:H17),"")</f>
        <v/>
      </c>
      <c r="I19" s="14"/>
      <c r="K19" s="164" t="s">
        <v>248</v>
      </c>
      <c r="L19" s="165">
        <v>50</v>
      </c>
      <c r="M19" s="9"/>
      <c r="N19" s="9"/>
    </row>
    <row r="20" spans="1:14" ht="19.95" customHeight="1" x14ac:dyDescent="0.25">
      <c r="A20" s="182" t="s">
        <v>240</v>
      </c>
      <c r="B20" s="183"/>
      <c r="C20" s="183"/>
      <c r="D20" s="183"/>
      <c r="E20" s="184"/>
      <c r="F20" s="1" t="s">
        <v>247</v>
      </c>
      <c r="H20" s="14"/>
      <c r="I20" s="166" t="str">
        <f>IF(H19="","",MROUND((((H19)*5)/(COUNT(H5:H17)*5))+1,0.5))</f>
        <v/>
      </c>
      <c r="K20" s="1" t="s">
        <v>249</v>
      </c>
      <c r="M20" s="9"/>
      <c r="N20" s="9"/>
    </row>
    <row r="21" spans="1:14" x14ac:dyDescent="0.25">
      <c r="K21" s="9"/>
      <c r="L21" s="9"/>
      <c r="M21" s="9"/>
      <c r="N21" s="9"/>
    </row>
    <row r="22" spans="1:14" x14ac:dyDescent="0.25">
      <c r="K22" s="9"/>
      <c r="L22" s="9"/>
      <c r="M22" s="9"/>
      <c r="N22" s="9"/>
    </row>
    <row r="23" spans="1:14" x14ac:dyDescent="0.25">
      <c r="K23" s="9"/>
      <c r="L23" s="9"/>
      <c r="M23" s="9"/>
      <c r="N23" s="9"/>
    </row>
    <row r="24" spans="1:14" x14ac:dyDescent="0.25">
      <c r="K24" s="9"/>
      <c r="L24" s="9"/>
      <c r="M24" s="9"/>
      <c r="N24" s="9"/>
    </row>
    <row r="25" spans="1:14" x14ac:dyDescent="0.25">
      <c r="K25" s="9"/>
      <c r="L25" s="9"/>
      <c r="M25" s="9"/>
      <c r="N25" s="9"/>
    </row>
    <row r="26" spans="1:14" x14ac:dyDescent="0.25">
      <c r="K26" s="9"/>
      <c r="L26" s="9"/>
      <c r="M26" s="9"/>
      <c r="N26" s="9"/>
    </row>
    <row r="27" spans="1:14" x14ac:dyDescent="0.25">
      <c r="K27" s="9"/>
      <c r="L27" s="9"/>
      <c r="M27" s="9"/>
      <c r="N27" s="9"/>
    </row>
    <row r="28" spans="1:14" x14ac:dyDescent="0.25">
      <c r="K28" s="9"/>
      <c r="L28" s="9"/>
      <c r="M28" s="9"/>
      <c r="N28" s="9"/>
    </row>
    <row r="29" spans="1:14" x14ac:dyDescent="0.25">
      <c r="K29" s="9"/>
      <c r="L29" s="9"/>
      <c r="M29" s="9"/>
      <c r="N29" s="9"/>
    </row>
    <row r="30" spans="1:14" x14ac:dyDescent="0.25">
      <c r="K30" s="9"/>
      <c r="L30" s="9"/>
      <c r="M30" s="9"/>
      <c r="N30" s="9"/>
    </row>
  </sheetData>
  <sheetProtection sheet="1" objects="1" scenarios="1"/>
  <mergeCells count="1">
    <mergeCell ref="A19:C19"/>
  </mergeCells>
  <phoneticPr fontId="5" type="noConversion"/>
  <pageMargins left="0.39370078740157483" right="0.39370078740157483" top="0.39370078740157483" bottom="0.39370078740157483" header="0.11811023622047245" footer="0.11811023622047245"/>
  <pageSetup paperSize="9" orientation="landscape" r:id="rId1"/>
  <headerFooter alignWithMargins="0">
    <oddFooter>&amp;CPage 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3"/>
  <dimension ref="A1:N44"/>
  <sheetViews>
    <sheetView zoomScaleNormal="100" workbookViewId="0">
      <selection activeCell="H4" sqref="H4"/>
    </sheetView>
  </sheetViews>
  <sheetFormatPr baseColWidth="10" defaultRowHeight="13.2" x14ac:dyDescent="0.25"/>
  <cols>
    <col min="1" max="1" width="7.33203125" customWidth="1"/>
    <col min="4" max="4" width="11.44140625" customWidth="1"/>
    <col min="5" max="5" width="9.109375" customWidth="1"/>
    <col min="6" max="6" width="5.44140625" customWidth="1"/>
    <col min="7" max="7" width="14.6640625" customWidth="1"/>
    <col min="8" max="8" width="6.44140625" customWidth="1"/>
    <col min="9" max="10" width="5.44140625" customWidth="1"/>
    <col min="14" max="14" width="18.33203125" customWidth="1"/>
  </cols>
  <sheetData>
    <row r="1" spans="1:14" ht="13.2" customHeight="1" x14ac:dyDescent="0.25">
      <c r="A1" s="5" t="s">
        <v>255</v>
      </c>
      <c r="F1" s="14"/>
    </row>
    <row r="2" spans="1:14" ht="13.2" customHeight="1" x14ac:dyDescent="0.25">
      <c r="A2" s="5"/>
      <c r="B2" s="1"/>
      <c r="C2" s="1"/>
      <c r="D2" s="1"/>
      <c r="E2" s="1"/>
      <c r="F2" s="16"/>
    </row>
    <row r="3" spans="1:14" ht="13.2" customHeight="1" x14ac:dyDescent="0.25">
      <c r="A3" s="7" t="s">
        <v>117</v>
      </c>
      <c r="B3" s="8" t="s">
        <v>423</v>
      </c>
      <c r="C3" s="8"/>
      <c r="D3" s="8"/>
      <c r="E3" s="4"/>
      <c r="F3" s="4"/>
      <c r="G3" s="4"/>
      <c r="H3" s="4"/>
      <c r="I3" s="4"/>
      <c r="J3" s="4"/>
      <c r="K3" s="4"/>
      <c r="L3" s="4"/>
      <c r="M3" s="4"/>
      <c r="N3" s="4"/>
    </row>
    <row r="4" spans="1:14" ht="18" customHeight="1" x14ac:dyDescent="0.25">
      <c r="A4" s="6" t="s">
        <v>112</v>
      </c>
      <c r="B4" s="31" t="s">
        <v>411</v>
      </c>
      <c r="C4" s="31"/>
      <c r="D4" s="31"/>
      <c r="E4" s="31"/>
      <c r="F4" s="36"/>
      <c r="G4" s="40"/>
      <c r="H4" s="142" t="str">
        <f>IF(veau!F15="","",veau!F15)</f>
        <v/>
      </c>
      <c r="I4" t="s">
        <v>422</v>
      </c>
      <c r="J4" s="1"/>
      <c r="K4" s="1"/>
    </row>
    <row r="5" spans="1:14" ht="18" customHeight="1" x14ac:dyDescent="0.25">
      <c r="A5" s="6" t="s">
        <v>113</v>
      </c>
      <c r="B5" s="31" t="s">
        <v>412</v>
      </c>
      <c r="C5" s="31"/>
      <c r="D5" s="31"/>
      <c r="E5" s="31"/>
      <c r="F5" s="36"/>
      <c r="G5" s="40"/>
      <c r="H5" s="142" t="str">
        <f>IF(boeuf!F15="","",boeuf!F15)</f>
        <v/>
      </c>
      <c r="I5" t="s">
        <v>422</v>
      </c>
    </row>
    <row r="6" spans="1:14" ht="18" customHeight="1" x14ac:dyDescent="0.25">
      <c r="A6" s="6" t="s">
        <v>54</v>
      </c>
      <c r="B6" s="31" t="s">
        <v>413</v>
      </c>
      <c r="C6" s="31"/>
      <c r="D6" s="31"/>
      <c r="E6" s="31"/>
      <c r="F6" s="36"/>
      <c r="G6" s="40"/>
      <c r="H6" s="142" t="str">
        <f>IF(porc!F15="","",porc!F15)</f>
        <v/>
      </c>
      <c r="I6" t="s">
        <v>422</v>
      </c>
      <c r="K6" s="9"/>
      <c r="L6" s="9"/>
      <c r="M6" s="9"/>
      <c r="N6" s="9"/>
    </row>
    <row r="7" spans="1:14" ht="18" customHeight="1" x14ac:dyDescent="0.25">
      <c r="A7" s="148" t="s">
        <v>55</v>
      </c>
      <c r="B7" s="212" t="s">
        <v>425</v>
      </c>
      <c r="C7" s="31"/>
      <c r="D7" s="31"/>
      <c r="E7" s="31"/>
      <c r="F7" s="36"/>
      <c r="G7" s="40"/>
      <c r="H7" s="142" t="str">
        <f>IF('saucisses à rôtir'!F18="","",'saucisses à rôtir'!F18)</f>
        <v/>
      </c>
      <c r="I7" t="s">
        <v>422</v>
      </c>
      <c r="K7" s="9"/>
      <c r="L7" s="9"/>
      <c r="M7" s="9"/>
      <c r="N7" s="9"/>
    </row>
    <row r="8" spans="1:14" ht="18" customHeight="1" x14ac:dyDescent="0.25">
      <c r="A8" s="148" t="s">
        <v>57</v>
      </c>
      <c r="B8" s="31" t="s">
        <v>428</v>
      </c>
      <c r="C8" s="31"/>
      <c r="D8" s="31"/>
      <c r="E8" s="31"/>
      <c r="F8" s="36"/>
      <c r="G8" s="40"/>
      <c r="H8" s="142" t="str">
        <f>IF(cervelas!F20="","",cervelas!F20)</f>
        <v/>
      </c>
      <c r="I8" t="s">
        <v>422</v>
      </c>
      <c r="K8" s="9"/>
      <c r="L8" s="9"/>
      <c r="M8" s="9"/>
      <c r="N8" s="9"/>
    </row>
    <row r="9" spans="1:14" ht="18" customHeight="1" x14ac:dyDescent="0.25">
      <c r="A9" s="148" t="s">
        <v>59</v>
      </c>
      <c r="B9" s="31" t="s">
        <v>431</v>
      </c>
      <c r="C9" s="31"/>
      <c r="D9" s="31"/>
      <c r="E9" s="31"/>
      <c r="F9" s="36"/>
      <c r="G9" s="40"/>
      <c r="H9" s="142" t="str">
        <f>IF('chair cuite 1'!F17="","",'chair cuite 1'!F17)</f>
        <v/>
      </c>
      <c r="I9" t="s">
        <v>422</v>
      </c>
      <c r="J9" s="1"/>
      <c r="K9" s="9"/>
      <c r="L9" s="9"/>
      <c r="M9" s="9"/>
      <c r="N9" s="9"/>
    </row>
    <row r="10" spans="1:14" ht="18" customHeight="1" x14ac:dyDescent="0.25">
      <c r="A10" s="148" t="s">
        <v>61</v>
      </c>
      <c r="B10" s="31" t="s">
        <v>431</v>
      </c>
      <c r="C10" s="31"/>
      <c r="D10" s="31"/>
      <c r="E10" s="31"/>
      <c r="F10" s="36"/>
      <c r="G10" s="40"/>
      <c r="H10" s="142" t="str">
        <f>IF('chair cuite 2'!F17="","",'chair cuite 2'!F17)</f>
        <v/>
      </c>
      <c r="I10" t="s">
        <v>422</v>
      </c>
      <c r="K10" s="9"/>
      <c r="L10" s="9"/>
      <c r="M10" s="9"/>
      <c r="N10" s="9"/>
    </row>
    <row r="11" spans="1:14" ht="18" customHeight="1" x14ac:dyDescent="0.25">
      <c r="A11" s="148" t="s">
        <v>99</v>
      </c>
      <c r="B11" s="31" t="s">
        <v>438</v>
      </c>
      <c r="C11" s="31"/>
      <c r="D11" s="31"/>
      <c r="E11" s="31"/>
      <c r="F11" s="36"/>
      <c r="G11" s="40"/>
      <c r="H11" s="142" t="str">
        <f>IF('saucisses crues 1'!F18="","",'saucisses crues 1'!F18)</f>
        <v/>
      </c>
      <c r="I11" t="s">
        <v>422</v>
      </c>
      <c r="K11" s="9"/>
      <c r="L11" s="9"/>
      <c r="M11" s="9"/>
      <c r="N11" s="9"/>
    </row>
    <row r="12" spans="1:14" ht="18" customHeight="1" x14ac:dyDescent="0.25">
      <c r="A12" s="148" t="s">
        <v>97</v>
      </c>
      <c r="B12" s="31" t="s">
        <v>434</v>
      </c>
      <c r="C12" s="31"/>
      <c r="D12" s="31"/>
      <c r="E12" s="31"/>
      <c r="F12" s="36"/>
      <c r="G12" s="40"/>
      <c r="H12" s="142" t="str">
        <f>IF('saucisses crues 2'!F18="","",'saucisses crues 2'!F18)</f>
        <v/>
      </c>
      <c r="I12" t="s">
        <v>422</v>
      </c>
      <c r="K12" s="9"/>
      <c r="L12" s="9"/>
      <c r="M12" s="9"/>
      <c r="N12" s="9"/>
    </row>
    <row r="13" spans="1:14" ht="18" customHeight="1" x14ac:dyDescent="0.25">
      <c r="A13" s="6" t="s">
        <v>107</v>
      </c>
      <c r="B13" s="31" t="s">
        <v>414</v>
      </c>
      <c r="C13" s="31"/>
      <c r="D13" s="31"/>
      <c r="E13" s="31"/>
      <c r="F13" s="36"/>
      <c r="G13" s="40"/>
      <c r="H13" s="142" t="str">
        <f>IF(salaisons!H16="","",salaisons!H16)</f>
        <v/>
      </c>
      <c r="I13" t="s">
        <v>422</v>
      </c>
      <c r="K13" s="9"/>
      <c r="L13" s="9"/>
      <c r="M13" s="9"/>
      <c r="N13" s="9"/>
    </row>
    <row r="14" spans="1:14" ht="18" customHeight="1" x14ac:dyDescent="0.25">
      <c r="A14" s="6" t="s">
        <v>71</v>
      </c>
      <c r="B14" s="31" t="s">
        <v>415</v>
      </c>
      <c r="C14" s="31"/>
      <c r="D14" s="31"/>
      <c r="E14" s="31"/>
      <c r="F14" s="36"/>
      <c r="G14" s="40"/>
      <c r="H14" s="142" t="str">
        <f>IF('abattoir veau'!F15="","",'abattoir veau'!F15)</f>
        <v/>
      </c>
      <c r="I14" t="s">
        <v>422</v>
      </c>
      <c r="K14" s="9"/>
      <c r="L14" s="9"/>
      <c r="M14" s="9"/>
      <c r="N14" s="9"/>
    </row>
    <row r="15" spans="1:14" ht="18" customHeight="1" x14ac:dyDescent="0.25">
      <c r="A15" s="6" t="s">
        <v>81</v>
      </c>
      <c r="B15" s="31" t="s">
        <v>416</v>
      </c>
      <c r="C15" s="31"/>
      <c r="D15" s="31"/>
      <c r="E15" s="31"/>
      <c r="F15" s="36"/>
      <c r="G15" s="40"/>
      <c r="H15" s="142" t="str">
        <f>IF('abattoir gros bétail'!F16="","",'abattoir gros bétail'!F16)</f>
        <v/>
      </c>
      <c r="I15" t="s">
        <v>422</v>
      </c>
      <c r="K15" s="9"/>
      <c r="L15" s="9"/>
      <c r="M15" s="9"/>
      <c r="N15" s="9"/>
    </row>
    <row r="16" spans="1:14" ht="18" customHeight="1" x14ac:dyDescent="0.25">
      <c r="A16" s="6" t="s">
        <v>90</v>
      </c>
      <c r="B16" s="31" t="s">
        <v>417</v>
      </c>
      <c r="C16" s="31"/>
      <c r="D16" s="31"/>
      <c r="E16" s="31"/>
      <c r="F16" s="36"/>
      <c r="G16" s="40"/>
      <c r="H16" s="142" t="str">
        <f>IF('abattoir porc'!F15="","",'abattoir porc'!F15)</f>
        <v/>
      </c>
      <c r="I16" t="s">
        <v>422</v>
      </c>
      <c r="K16" s="9"/>
      <c r="L16" s="9"/>
      <c r="M16" s="9"/>
      <c r="N16" s="9"/>
    </row>
    <row r="17" spans="1:14" ht="5.0999999999999996" customHeight="1" x14ac:dyDescent="0.25">
      <c r="A17" s="6"/>
      <c r="B17" s="9"/>
      <c r="C17" s="9"/>
      <c r="D17" s="9"/>
      <c r="E17" s="9"/>
      <c r="F17" s="17"/>
      <c r="G17" s="9"/>
      <c r="H17" s="17"/>
      <c r="K17" s="9"/>
      <c r="L17" s="9"/>
      <c r="M17" s="9"/>
      <c r="N17" s="9"/>
    </row>
    <row r="18" spans="1:14" ht="19.95" customHeight="1" x14ac:dyDescent="0.25">
      <c r="A18" s="6"/>
      <c r="B18" s="9"/>
      <c r="C18" s="9"/>
      <c r="D18" s="9"/>
      <c r="F18" s="141" t="s">
        <v>252</v>
      </c>
      <c r="G18" s="9"/>
      <c r="H18" s="142" t="str">
        <f>IF(COUNT(H4:H16)=10,SUM(H4:H16),"")</f>
        <v/>
      </c>
      <c r="K18" s="9"/>
      <c r="L18" s="9"/>
      <c r="M18" s="9"/>
      <c r="N18" s="9"/>
    </row>
    <row r="19" spans="1:14" ht="6.6" customHeight="1" x14ac:dyDescent="0.25">
      <c r="A19" s="6"/>
      <c r="B19" s="9"/>
      <c r="C19" s="9"/>
      <c r="D19" s="9"/>
      <c r="E19" s="9"/>
      <c r="F19" s="17"/>
      <c r="G19" s="9"/>
      <c r="H19" s="17"/>
      <c r="K19" s="9"/>
      <c r="L19" s="9"/>
      <c r="M19" s="9"/>
      <c r="N19" s="9"/>
    </row>
    <row r="20" spans="1:14" ht="18" customHeight="1" x14ac:dyDescent="0.25">
      <c r="A20" s="148" t="s">
        <v>56</v>
      </c>
      <c r="B20" s="211" t="s">
        <v>426</v>
      </c>
      <c r="C20" s="31"/>
      <c r="D20" s="31"/>
      <c r="E20" s="31"/>
      <c r="F20" s="36"/>
      <c r="G20" s="40"/>
      <c r="H20" s="142" t="str">
        <f>IF('saucisses à rôtir'!F19="","",'saucisses à rôtir'!F19)</f>
        <v/>
      </c>
      <c r="I20" t="s">
        <v>422</v>
      </c>
      <c r="J20" s="1"/>
      <c r="K20" s="9"/>
      <c r="L20" s="9"/>
      <c r="M20" s="9"/>
      <c r="N20" s="9"/>
    </row>
    <row r="21" spans="1:14" ht="18" customHeight="1" x14ac:dyDescent="0.3">
      <c r="A21" s="148" t="s">
        <v>58</v>
      </c>
      <c r="B21" s="211" t="s">
        <v>429</v>
      </c>
      <c r="C21" s="31"/>
      <c r="D21" s="31"/>
      <c r="E21" s="31"/>
      <c r="F21" s="36"/>
      <c r="G21" s="40"/>
      <c r="H21" s="142" t="str">
        <f>IF(cervelas!F21="","",cervelas!F21)</f>
        <v/>
      </c>
      <c r="I21" t="s">
        <v>422</v>
      </c>
      <c r="K21" s="160"/>
      <c r="L21" s="9"/>
      <c r="M21" s="9"/>
      <c r="N21" s="9"/>
    </row>
    <row r="22" spans="1:14" ht="18" customHeight="1" x14ac:dyDescent="0.25">
      <c r="A22" s="148" t="s">
        <v>60</v>
      </c>
      <c r="B22" s="211" t="s">
        <v>432</v>
      </c>
      <c r="C22" s="31"/>
      <c r="D22" s="31"/>
      <c r="E22" s="31"/>
      <c r="F22" s="36"/>
      <c r="G22" s="40"/>
      <c r="H22" s="142" t="str">
        <f>IF('chair cuite 1'!F18="","",'chair cuite 1'!F18)</f>
        <v/>
      </c>
      <c r="I22" t="s">
        <v>422</v>
      </c>
      <c r="K22" s="9"/>
      <c r="L22" s="9"/>
      <c r="M22" s="9"/>
      <c r="N22" s="9"/>
    </row>
    <row r="23" spans="1:14" ht="18" customHeight="1" x14ac:dyDescent="0.25">
      <c r="A23" s="148" t="s">
        <v>62</v>
      </c>
      <c r="B23" s="211" t="s">
        <v>436</v>
      </c>
      <c r="C23" s="31"/>
      <c r="D23" s="31"/>
      <c r="E23" s="31"/>
      <c r="F23" s="36"/>
      <c r="G23" s="40"/>
      <c r="H23" s="142" t="str">
        <f>IF('chair cuite 2'!F18="","",'chair cuite 2'!F18)</f>
        <v/>
      </c>
      <c r="I23" t="s">
        <v>422</v>
      </c>
      <c r="J23" s="1"/>
      <c r="K23" s="9"/>
      <c r="L23" s="9"/>
      <c r="M23" s="9"/>
      <c r="N23" s="9"/>
    </row>
    <row r="24" spans="1:14" ht="18" customHeight="1" x14ac:dyDescent="0.25">
      <c r="A24" s="148" t="s">
        <v>181</v>
      </c>
      <c r="B24" s="211" t="s">
        <v>439</v>
      </c>
      <c r="C24" s="31"/>
      <c r="D24" s="31"/>
      <c r="E24" s="31"/>
      <c r="F24" s="36"/>
      <c r="G24" s="40"/>
      <c r="H24" s="142" t="str">
        <f>IF('saucisses crues 1'!F19="","",'saucisses crues 1'!F19)</f>
        <v/>
      </c>
      <c r="I24" t="s">
        <v>422</v>
      </c>
      <c r="K24" s="9"/>
      <c r="L24" s="9"/>
      <c r="M24" s="9"/>
      <c r="N24" s="9"/>
    </row>
    <row r="25" spans="1:14" ht="18" customHeight="1" x14ac:dyDescent="0.25">
      <c r="A25" s="148" t="s">
        <v>98</v>
      </c>
      <c r="B25" s="211" t="s">
        <v>435</v>
      </c>
      <c r="C25" s="31"/>
      <c r="D25" s="31"/>
      <c r="E25" s="31"/>
      <c r="F25" s="36"/>
      <c r="G25" s="40"/>
      <c r="H25" s="142" t="str">
        <f>IF('saucisses crues 2'!F19="","",'saucisses crues 2'!F19)</f>
        <v/>
      </c>
      <c r="I25" t="s">
        <v>422</v>
      </c>
      <c r="K25" s="9"/>
      <c r="L25" s="9"/>
      <c r="M25" s="9"/>
      <c r="N25" s="9"/>
    </row>
    <row r="26" spans="1:14" ht="18" customHeight="1" x14ac:dyDescent="0.25">
      <c r="A26" s="6" t="s">
        <v>108</v>
      </c>
      <c r="B26" s="211" t="s">
        <v>418</v>
      </c>
      <c r="C26" s="31"/>
      <c r="D26" s="31"/>
      <c r="E26" s="31"/>
      <c r="F26" s="36"/>
      <c r="G26" s="40"/>
      <c r="H26" s="142" t="str">
        <f>IF(salaisons!H17="","",salaisons!H17)</f>
        <v/>
      </c>
      <c r="I26" t="s">
        <v>422</v>
      </c>
      <c r="K26" s="9"/>
      <c r="L26" s="9"/>
      <c r="M26" s="9"/>
      <c r="N26" s="9"/>
    </row>
    <row r="27" spans="1:14" ht="18" customHeight="1" x14ac:dyDescent="0.25">
      <c r="A27" s="6" t="s">
        <v>72</v>
      </c>
      <c r="B27" s="211" t="s">
        <v>419</v>
      </c>
      <c r="C27" s="31"/>
      <c r="D27" s="31"/>
      <c r="E27" s="31"/>
      <c r="F27" s="36"/>
      <c r="G27" s="40"/>
      <c r="H27" s="142" t="str">
        <f>IF('abattoir veau'!F16="","",'abattoir veau'!F16)</f>
        <v/>
      </c>
      <c r="I27" t="s">
        <v>422</v>
      </c>
      <c r="K27" s="9"/>
      <c r="L27" s="9"/>
      <c r="M27" s="9"/>
      <c r="N27" s="9"/>
    </row>
    <row r="28" spans="1:14" ht="18" customHeight="1" x14ac:dyDescent="0.25">
      <c r="A28" s="6" t="s">
        <v>82</v>
      </c>
      <c r="B28" s="211" t="s">
        <v>420</v>
      </c>
      <c r="C28" s="31"/>
      <c r="D28" s="31"/>
      <c r="E28" s="31"/>
      <c r="F28" s="36"/>
      <c r="G28" s="40"/>
      <c r="H28" s="142" t="str">
        <f>IF('abattoir gros bétail'!F17="","",'abattoir gros bétail'!F17)</f>
        <v/>
      </c>
      <c r="I28" t="s">
        <v>422</v>
      </c>
      <c r="K28" s="9"/>
      <c r="L28" s="9"/>
      <c r="M28" s="9"/>
      <c r="N28" s="9"/>
    </row>
    <row r="29" spans="1:14" ht="18" customHeight="1" x14ac:dyDescent="0.25">
      <c r="A29" s="6" t="s">
        <v>91</v>
      </c>
      <c r="B29" s="211" t="s">
        <v>421</v>
      </c>
      <c r="C29" s="31"/>
      <c r="D29" s="31"/>
      <c r="E29" s="31"/>
      <c r="F29" s="36"/>
      <c r="G29" s="40"/>
      <c r="H29" s="142" t="str">
        <f>IF('abattoir porc'!F16="","",'abattoir porc'!F16)</f>
        <v/>
      </c>
      <c r="I29" t="s">
        <v>422</v>
      </c>
      <c r="K29" s="9"/>
      <c r="L29" s="9"/>
      <c r="M29" s="9"/>
      <c r="N29" s="9"/>
    </row>
    <row r="30" spans="1:14" ht="5.0999999999999996" customHeight="1" x14ac:dyDescent="0.25">
      <c r="A30" s="6"/>
      <c r="B30" s="9"/>
      <c r="C30" s="9"/>
      <c r="D30" s="9"/>
      <c r="E30" s="9"/>
      <c r="F30" s="17"/>
      <c r="G30" s="9"/>
      <c r="H30" s="17"/>
      <c r="K30" s="9"/>
      <c r="L30" s="9"/>
      <c r="M30" s="9"/>
      <c r="N30" s="9"/>
    </row>
    <row r="31" spans="1:14" ht="18" customHeight="1" x14ac:dyDescent="0.25">
      <c r="A31" s="395" t="s">
        <v>440</v>
      </c>
      <c r="B31" s="395"/>
      <c r="C31" s="395"/>
      <c r="D31" s="9"/>
      <c r="F31" s="141" t="s">
        <v>253</v>
      </c>
      <c r="G31" s="9"/>
      <c r="H31" s="142" t="str">
        <f>IF(COUNT(H20:H29)=7,SUM(H20:H29),"")</f>
        <v/>
      </c>
      <c r="K31" s="9"/>
      <c r="L31" s="9"/>
      <c r="M31" s="9"/>
      <c r="N31" s="9"/>
    </row>
    <row r="32" spans="1:14" ht="5.0999999999999996" customHeight="1" x14ac:dyDescent="0.25">
      <c r="A32" s="6"/>
      <c r="B32" s="9"/>
      <c r="C32" s="9"/>
      <c r="D32" s="9"/>
      <c r="E32" s="9"/>
      <c r="F32" s="17"/>
      <c r="G32" s="9"/>
      <c r="H32" s="17"/>
      <c r="K32" s="9"/>
      <c r="L32" s="9"/>
      <c r="M32" s="9"/>
      <c r="N32" s="9"/>
    </row>
    <row r="33" spans="1:14" ht="18" customHeight="1" thickBot="1" x14ac:dyDescent="0.3">
      <c r="F33" s="141" t="s">
        <v>254</v>
      </c>
      <c r="H33" s="142" t="str">
        <f>IF(H18="","",(H18+H31))</f>
        <v/>
      </c>
      <c r="I33" s="14"/>
      <c r="K33" s="164" t="s">
        <v>251</v>
      </c>
      <c r="L33" s="165">
        <v>85</v>
      </c>
      <c r="M33" s="159"/>
      <c r="N33" s="159"/>
    </row>
    <row r="34" spans="1:14" ht="18" customHeight="1" thickTop="1" thickBot="1" x14ac:dyDescent="0.3">
      <c r="A34" s="182" t="s">
        <v>240</v>
      </c>
      <c r="B34" s="183"/>
      <c r="C34" s="183"/>
      <c r="D34" s="183"/>
      <c r="E34" s="184"/>
      <c r="F34" s="1" t="s">
        <v>250</v>
      </c>
      <c r="H34" s="14"/>
      <c r="I34" s="167" t="str">
        <f>IF(COUNT(H20:H29)=0,"",MROUND((((H33)*5)/(COUNT(H4:H16,H20:H29)*5))+1,0.5))</f>
        <v/>
      </c>
      <c r="K34" s="1" t="s">
        <v>249</v>
      </c>
    </row>
    <row r="35" spans="1:14" ht="9" customHeight="1" thickTop="1" x14ac:dyDescent="0.25">
      <c r="K35" s="9"/>
      <c r="L35" s="9"/>
      <c r="M35" s="9"/>
      <c r="N35" s="9"/>
    </row>
    <row r="36" spans="1:14" x14ac:dyDescent="0.25">
      <c r="K36" s="9"/>
      <c r="L36" s="9"/>
      <c r="M36" s="9"/>
      <c r="N36" s="9"/>
    </row>
    <row r="37" spans="1:14" x14ac:dyDescent="0.25">
      <c r="K37" s="9"/>
      <c r="L37" s="9"/>
      <c r="M37" s="9"/>
      <c r="N37" s="9"/>
    </row>
    <row r="38" spans="1:14" x14ac:dyDescent="0.25">
      <c r="K38" s="9"/>
      <c r="L38" s="9"/>
      <c r="M38" s="9"/>
      <c r="N38" s="9"/>
    </row>
    <row r="39" spans="1:14" x14ac:dyDescent="0.25">
      <c r="K39" s="9"/>
      <c r="L39" s="9"/>
      <c r="M39" s="9"/>
      <c r="N39" s="9"/>
    </row>
    <row r="40" spans="1:14" x14ac:dyDescent="0.25">
      <c r="K40" s="9"/>
      <c r="L40" s="9"/>
      <c r="M40" s="9"/>
      <c r="N40" s="9"/>
    </row>
    <row r="41" spans="1:14" x14ac:dyDescent="0.25">
      <c r="K41" s="9"/>
      <c r="L41" s="9"/>
      <c r="M41" s="9"/>
      <c r="N41" s="9"/>
    </row>
    <row r="42" spans="1:14" x14ac:dyDescent="0.25">
      <c r="K42" s="9"/>
      <c r="L42" s="9"/>
      <c r="M42" s="9"/>
      <c r="N42" s="9"/>
    </row>
    <row r="43" spans="1:14" x14ac:dyDescent="0.25">
      <c r="K43" s="9"/>
      <c r="L43" s="9"/>
      <c r="M43" s="9"/>
      <c r="N43" s="9"/>
    </row>
    <row r="44" spans="1:14" x14ac:dyDescent="0.25">
      <c r="K44" s="9"/>
      <c r="L44" s="9"/>
      <c r="M44" s="9"/>
      <c r="N44" s="9"/>
    </row>
  </sheetData>
  <sheetProtection sheet="1" objects="1" scenarios="1"/>
  <mergeCells count="1">
    <mergeCell ref="A31:C31"/>
  </mergeCells>
  <phoneticPr fontId="5" type="noConversion"/>
  <pageMargins left="0.39370078740157483" right="0.39370078740157483" top="0.39370078740157483" bottom="0.39370078740157483" header="0.11811023622047245" footer="0.11811023622047245"/>
  <pageSetup paperSize="9" orientation="landscape" r:id="rId1"/>
  <headerFooter alignWithMargins="0">
    <oddFooter>&amp;CPage 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4"/>
  <dimension ref="A1:B11"/>
  <sheetViews>
    <sheetView workbookViewId="0">
      <selection activeCell="D7" sqref="D7"/>
    </sheetView>
  </sheetViews>
  <sheetFormatPr baseColWidth="10" defaultRowHeight="13.2" x14ac:dyDescent="0.25"/>
  <sheetData>
    <row r="1" spans="1:2" x14ac:dyDescent="0.25">
      <c r="A1" s="96">
        <v>6</v>
      </c>
      <c r="B1" s="3"/>
    </row>
    <row r="2" spans="1:2" x14ac:dyDescent="0.25">
      <c r="A2" s="96">
        <v>5.5</v>
      </c>
      <c r="B2" s="3" t="s">
        <v>180</v>
      </c>
    </row>
    <row r="3" spans="1:2" x14ac:dyDescent="0.25">
      <c r="A3" s="96">
        <v>5</v>
      </c>
    </row>
    <row r="4" spans="1:2" x14ac:dyDescent="0.25">
      <c r="A4" s="96">
        <v>4.5</v>
      </c>
    </row>
    <row r="5" spans="1:2" x14ac:dyDescent="0.25">
      <c r="A5" s="96">
        <v>4</v>
      </c>
    </row>
    <row r="6" spans="1:2" x14ac:dyDescent="0.25">
      <c r="A6" s="96">
        <v>3.5</v>
      </c>
    </row>
    <row r="7" spans="1:2" x14ac:dyDescent="0.25">
      <c r="A7" s="96">
        <v>3</v>
      </c>
    </row>
    <row r="8" spans="1:2" x14ac:dyDescent="0.25">
      <c r="A8" s="96">
        <v>2.5</v>
      </c>
    </row>
    <row r="9" spans="1:2" x14ac:dyDescent="0.25">
      <c r="A9" s="96">
        <v>2</v>
      </c>
    </row>
    <row r="10" spans="1:2" x14ac:dyDescent="0.25">
      <c r="A10" s="96">
        <v>1.5</v>
      </c>
    </row>
    <row r="11" spans="1:2" x14ac:dyDescent="0.25">
      <c r="A11" s="96">
        <v>1</v>
      </c>
    </row>
  </sheetData>
  <phoneticPr fontId="14" type="noConversion"/>
  <dataValidations count="1">
    <dataValidation type="list" allowBlank="1" showInputMessage="1" showErrorMessage="1" sqref="A1:A11" xr:uid="{00000000-0002-0000-1600-000000000000}">
      <formula1>$A$1:$A$11</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dimension ref="A1:H49"/>
  <sheetViews>
    <sheetView view="pageLayout" zoomScaleNormal="100" zoomScaleSheetLayoutView="100" workbookViewId="0">
      <selection activeCell="G1" sqref="G1"/>
    </sheetView>
  </sheetViews>
  <sheetFormatPr baseColWidth="10" defaultRowHeight="13.2" x14ac:dyDescent="0.25"/>
  <cols>
    <col min="1" max="1" width="7.109375" customWidth="1"/>
    <col min="2" max="2" width="19" customWidth="1"/>
    <col min="3" max="7" width="13.109375" customWidth="1"/>
  </cols>
  <sheetData>
    <row r="1" spans="1:8" s="48" customFormat="1" ht="14.25" customHeight="1" x14ac:dyDescent="0.25">
      <c r="A1" s="46">
        <v>21806</v>
      </c>
      <c r="B1" s="281" t="s">
        <v>130</v>
      </c>
      <c r="C1" s="281"/>
      <c r="D1" s="281"/>
      <c r="E1" s="282"/>
      <c r="F1" s="283" t="s">
        <v>131</v>
      </c>
      <c r="G1" s="47">
        <f>'titre 1a '!D20</f>
        <v>0</v>
      </c>
    </row>
    <row r="2" spans="1:8" s="48" customFormat="1" ht="14.25" customHeight="1" x14ac:dyDescent="0.25">
      <c r="B2" s="281" t="s">
        <v>132</v>
      </c>
      <c r="C2" s="281"/>
      <c r="D2" s="281"/>
      <c r="E2" s="282"/>
      <c r="F2" s="283"/>
      <c r="G2" s="49"/>
    </row>
    <row r="3" spans="1:8" s="48" customFormat="1" ht="14.25" customHeight="1" x14ac:dyDescent="0.25">
      <c r="B3" s="281" t="s">
        <v>133</v>
      </c>
      <c r="C3" s="281"/>
      <c r="D3" s="281"/>
      <c r="E3" s="282"/>
      <c r="F3" s="284" t="s">
        <v>134</v>
      </c>
      <c r="G3" s="50">
        <f>'titre 1a '!D12</f>
        <v>0</v>
      </c>
    </row>
    <row r="4" spans="1:8" s="48" customFormat="1" ht="15.75" customHeight="1" thickBot="1" x14ac:dyDescent="0.25">
      <c r="F4" s="285"/>
    </row>
    <row r="5" spans="1:8" s="3" customFormat="1" ht="17.25" customHeight="1" x14ac:dyDescent="0.25">
      <c r="A5" s="51"/>
      <c r="B5" s="280" t="s">
        <v>135</v>
      </c>
      <c r="C5" s="280"/>
      <c r="D5" s="280"/>
      <c r="E5" s="280"/>
      <c r="F5" s="280"/>
      <c r="G5" s="52"/>
      <c r="H5" s="53"/>
    </row>
    <row r="6" spans="1:8" s="3" customFormat="1" ht="17.25" customHeight="1" thickBot="1" x14ac:dyDescent="0.3">
      <c r="A6" s="275" t="s">
        <v>136</v>
      </c>
      <c r="B6" s="276"/>
      <c r="C6" s="276"/>
      <c r="D6" s="276"/>
      <c r="E6" s="276"/>
      <c r="F6" s="276"/>
      <c r="G6" s="277"/>
      <c r="H6" s="53"/>
    </row>
    <row r="7" spans="1:8" s="48" customFormat="1" ht="11.25" customHeight="1" x14ac:dyDescent="0.2"/>
    <row r="8" spans="1:8" s="48" customFormat="1" ht="21" customHeight="1" x14ac:dyDescent="0.2">
      <c r="A8" s="278" t="s">
        <v>137</v>
      </c>
      <c r="B8" s="278"/>
      <c r="C8" s="278"/>
      <c r="D8" s="278"/>
      <c r="E8" s="278"/>
      <c r="F8" s="278"/>
      <c r="G8" s="278"/>
    </row>
    <row r="9" spans="1:8" s="3" customFormat="1" x14ac:dyDescent="0.25"/>
    <row r="10" spans="1:8" s="54" customFormat="1" ht="12" customHeight="1" x14ac:dyDescent="0.25">
      <c r="A10" s="255" t="s">
        <v>138</v>
      </c>
      <c r="B10" s="255"/>
      <c r="C10" s="255"/>
      <c r="D10" s="255"/>
      <c r="E10" s="255"/>
      <c r="F10" s="255"/>
      <c r="G10" s="255"/>
    </row>
    <row r="11" spans="1:8" s="48" customFormat="1" ht="9.6" x14ac:dyDescent="0.2"/>
    <row r="12" spans="1:8" s="48" customFormat="1" ht="9.6" x14ac:dyDescent="0.2">
      <c r="A12" s="258" t="s">
        <v>139</v>
      </c>
      <c r="B12" s="258"/>
      <c r="C12" s="256">
        <f>'titre 1a '!D14</f>
        <v>0</v>
      </c>
      <c r="D12" s="256"/>
      <c r="E12" s="256"/>
      <c r="F12" s="256"/>
      <c r="G12" s="256"/>
    </row>
    <row r="13" spans="1:8" s="54" customFormat="1" ht="10.5" customHeight="1" x14ac:dyDescent="0.2">
      <c r="A13" s="259"/>
      <c r="B13" s="259"/>
      <c r="C13" s="257"/>
      <c r="D13" s="257"/>
      <c r="E13" s="257"/>
      <c r="F13" s="257"/>
      <c r="G13" s="257"/>
    </row>
    <row r="14" spans="1:8" s="48" customFormat="1" ht="9.6" x14ac:dyDescent="0.2"/>
    <row r="15" spans="1:8" s="48" customFormat="1" ht="9.6" x14ac:dyDescent="0.2">
      <c r="A15" s="258" t="s">
        <v>140</v>
      </c>
      <c r="B15" s="258"/>
      <c r="C15" s="279">
        <f>'titre 1a '!D16</f>
        <v>0</v>
      </c>
      <c r="D15" s="256"/>
      <c r="E15" s="256"/>
      <c r="F15" s="256"/>
      <c r="G15" s="256"/>
    </row>
    <row r="16" spans="1:8" s="54" customFormat="1" ht="11.4" x14ac:dyDescent="0.2">
      <c r="A16" s="259"/>
      <c r="B16" s="259"/>
      <c r="C16" s="257"/>
      <c r="D16" s="257"/>
      <c r="E16" s="257"/>
      <c r="F16" s="257"/>
      <c r="G16" s="257"/>
    </row>
    <row r="17" spans="1:7" s="3" customFormat="1" ht="13.5" customHeight="1" x14ac:dyDescent="0.25"/>
    <row r="18" spans="1:7" s="48" customFormat="1" ht="9.6" x14ac:dyDescent="0.2">
      <c r="A18" s="55"/>
      <c r="B18" s="56"/>
      <c r="C18" s="56"/>
      <c r="D18" s="56"/>
      <c r="E18" s="56"/>
      <c r="F18" s="56"/>
      <c r="G18" s="57"/>
    </row>
    <row r="19" spans="1:7" s="54" customFormat="1" ht="12" x14ac:dyDescent="0.25">
      <c r="A19" s="262" t="s">
        <v>141</v>
      </c>
      <c r="B19" s="263"/>
      <c r="C19" s="263"/>
      <c r="D19" s="263"/>
      <c r="E19" s="263"/>
      <c r="F19" s="263"/>
      <c r="G19" s="264"/>
    </row>
    <row r="20" spans="1:7" s="48" customFormat="1" ht="9.6" x14ac:dyDescent="0.2">
      <c r="A20" s="267" t="s">
        <v>142</v>
      </c>
      <c r="B20" s="268"/>
      <c r="C20" s="268"/>
      <c r="D20" s="268"/>
      <c r="E20" s="268"/>
      <c r="F20" s="268"/>
      <c r="G20" s="269"/>
    </row>
    <row r="21" spans="1:7" s="48" customFormat="1" ht="9.6" x14ac:dyDescent="0.2">
      <c r="A21" s="58"/>
      <c r="B21" s="59"/>
      <c r="C21" s="59"/>
      <c r="D21" s="59"/>
      <c r="E21" s="59"/>
      <c r="F21" s="59"/>
      <c r="G21" s="60"/>
    </row>
    <row r="22" spans="1:7" s="3" customFormat="1" ht="10.5" customHeight="1" x14ac:dyDescent="0.25"/>
    <row r="23" spans="1:7" s="54" customFormat="1" ht="12" x14ac:dyDescent="0.25">
      <c r="A23" s="270" t="s">
        <v>143</v>
      </c>
      <c r="B23" s="271"/>
      <c r="C23" s="271"/>
      <c r="D23" s="271"/>
      <c r="E23" s="271"/>
      <c r="F23" s="271"/>
      <c r="G23" s="271"/>
    </row>
    <row r="24" spans="1:7" s="48" customFormat="1" ht="9.6" x14ac:dyDescent="0.2"/>
    <row r="25" spans="1:7" s="48" customFormat="1" ht="30" customHeight="1" x14ac:dyDescent="0.2">
      <c r="A25" s="265" t="s">
        <v>144</v>
      </c>
      <c r="B25" s="266"/>
      <c r="C25" s="266"/>
      <c r="D25" s="266"/>
      <c r="E25" s="266"/>
      <c r="F25" s="266"/>
      <c r="G25" s="266"/>
    </row>
    <row r="26" spans="1:7" s="48" customFormat="1" ht="9.6" x14ac:dyDescent="0.2"/>
    <row r="27" spans="1:7" s="48" customFormat="1" ht="191.25" customHeight="1" x14ac:dyDescent="0.2">
      <c r="A27" s="272"/>
      <c r="B27" s="273"/>
      <c r="C27" s="273"/>
      <c r="D27" s="273"/>
      <c r="E27" s="273"/>
      <c r="F27" s="273"/>
      <c r="G27" s="274"/>
    </row>
    <row r="28" spans="1:7" s="48" customFormat="1" ht="9.6" x14ac:dyDescent="0.2"/>
    <row r="29" spans="1:7" s="48" customFormat="1" ht="9.6" x14ac:dyDescent="0.2">
      <c r="A29" s="260" t="s">
        <v>145</v>
      </c>
      <c r="B29" s="260"/>
      <c r="C29" s="260"/>
      <c r="E29" s="260" t="s">
        <v>146</v>
      </c>
      <c r="F29" s="260"/>
      <c r="G29" s="260"/>
    </row>
    <row r="30" spans="1:7" s="48" customFormat="1" ht="9.6" x14ac:dyDescent="0.2">
      <c r="A30" s="260"/>
      <c r="B30" s="260"/>
      <c r="C30" s="260"/>
      <c r="E30" s="260"/>
      <c r="F30" s="260"/>
      <c r="G30" s="260"/>
    </row>
    <row r="31" spans="1:7" s="48" customFormat="1" ht="33" customHeight="1" x14ac:dyDescent="0.25">
      <c r="A31" s="261"/>
      <c r="B31" s="261"/>
      <c r="C31" s="261"/>
      <c r="E31" s="257"/>
      <c r="F31" s="257"/>
      <c r="G31" s="257"/>
    </row>
    <row r="32" spans="1:7" s="48" customFormat="1" ht="33.75" customHeight="1" x14ac:dyDescent="0.25">
      <c r="E32" s="257"/>
      <c r="F32" s="257"/>
      <c r="G32" s="257"/>
    </row>
    <row r="33" spans="1:7" s="48" customFormat="1" ht="9" customHeight="1" x14ac:dyDescent="0.2">
      <c r="E33" s="61"/>
      <c r="F33" s="61"/>
      <c r="G33" s="61"/>
    </row>
    <row r="34" spans="1:7" s="48" customFormat="1" ht="9.6" x14ac:dyDescent="0.2">
      <c r="A34" s="253" t="s">
        <v>147</v>
      </c>
      <c r="B34" s="254"/>
      <c r="C34" s="254"/>
      <c r="D34" s="254"/>
      <c r="E34" s="254"/>
      <c r="F34" s="254"/>
      <c r="G34" s="254"/>
    </row>
    <row r="35" spans="1:7" s="48" customFormat="1" ht="9.6" x14ac:dyDescent="0.2">
      <c r="A35" s="254"/>
      <c r="B35" s="254"/>
      <c r="C35" s="254"/>
      <c r="D35" s="254"/>
      <c r="E35" s="254"/>
      <c r="F35" s="254"/>
      <c r="G35" s="254"/>
    </row>
    <row r="36" spans="1:7" s="48" customFormat="1" ht="12.75" customHeight="1" x14ac:dyDescent="0.2">
      <c r="A36" s="254"/>
      <c r="B36" s="254"/>
      <c r="C36" s="254"/>
      <c r="D36" s="254"/>
      <c r="E36" s="254"/>
      <c r="F36" s="254"/>
      <c r="G36" s="254"/>
    </row>
    <row r="37" spans="1:7" s="48" customFormat="1" ht="9.6" hidden="1" x14ac:dyDescent="0.2">
      <c r="A37" s="254"/>
      <c r="B37" s="254"/>
      <c r="C37" s="254"/>
      <c r="D37" s="254"/>
      <c r="E37" s="254"/>
      <c r="F37" s="254"/>
      <c r="G37" s="254"/>
    </row>
    <row r="38" spans="1:7" s="48" customFormat="1" ht="16.5" customHeight="1" x14ac:dyDescent="0.25">
      <c r="A38" s="153" t="s">
        <v>213</v>
      </c>
      <c r="B38" s="153"/>
      <c r="C38" s="153"/>
      <c r="D38" s="153" t="s">
        <v>214</v>
      </c>
      <c r="E38" s="153"/>
      <c r="F38" s="153"/>
      <c r="G38" s="153"/>
    </row>
    <row r="39" spans="1:7" ht="10.199999999999999" customHeight="1" x14ac:dyDescent="0.25">
      <c r="A39" s="63">
        <v>6</v>
      </c>
      <c r="B39" s="62" t="s">
        <v>215</v>
      </c>
      <c r="D39" s="63">
        <v>5</v>
      </c>
      <c r="E39" s="62" t="s">
        <v>216</v>
      </c>
    </row>
    <row r="40" spans="1:7" ht="10.199999999999999" customHeight="1" x14ac:dyDescent="0.25">
      <c r="A40" s="63" t="s">
        <v>148</v>
      </c>
      <c r="B40" s="62" t="s">
        <v>217</v>
      </c>
      <c r="D40" s="63">
        <v>4</v>
      </c>
      <c r="E40" s="62" t="s">
        <v>218</v>
      </c>
    </row>
    <row r="41" spans="1:7" ht="10.199999999999999" customHeight="1" x14ac:dyDescent="0.25">
      <c r="A41" s="63">
        <v>5</v>
      </c>
      <c r="B41" s="62" t="s">
        <v>219</v>
      </c>
      <c r="D41" s="63">
        <v>3</v>
      </c>
      <c r="E41" s="62" t="s">
        <v>220</v>
      </c>
    </row>
    <row r="42" spans="1:7" ht="10.199999999999999" customHeight="1" x14ac:dyDescent="0.25">
      <c r="A42" s="63" t="s">
        <v>149</v>
      </c>
      <c r="B42" s="62" t="s">
        <v>217</v>
      </c>
      <c r="D42" s="63">
        <v>2</v>
      </c>
      <c r="E42" s="62" t="s">
        <v>221</v>
      </c>
    </row>
    <row r="43" spans="1:7" ht="10.199999999999999" customHeight="1" x14ac:dyDescent="0.25">
      <c r="A43" s="63">
        <v>4</v>
      </c>
      <c r="B43" s="62" t="s">
        <v>222</v>
      </c>
      <c r="D43" s="63">
        <v>1</v>
      </c>
      <c r="E43" s="62" t="s">
        <v>223</v>
      </c>
    </row>
    <row r="44" spans="1:7" ht="10.199999999999999" customHeight="1" x14ac:dyDescent="0.25">
      <c r="A44" s="63" t="s">
        <v>150</v>
      </c>
      <c r="B44" s="62" t="s">
        <v>217</v>
      </c>
      <c r="D44" s="63">
        <v>0</v>
      </c>
      <c r="E44" s="62" t="s">
        <v>224</v>
      </c>
    </row>
    <row r="45" spans="1:7" ht="10.199999999999999" customHeight="1" x14ac:dyDescent="0.25">
      <c r="A45" s="63">
        <v>3</v>
      </c>
      <c r="B45" s="62" t="s">
        <v>225</v>
      </c>
    </row>
    <row r="46" spans="1:7" ht="10.199999999999999" customHeight="1" x14ac:dyDescent="0.25">
      <c r="A46" s="63" t="s">
        <v>151</v>
      </c>
      <c r="B46" s="62" t="s">
        <v>217</v>
      </c>
    </row>
    <row r="47" spans="1:7" ht="10.199999999999999" customHeight="1" x14ac:dyDescent="0.25">
      <c r="A47" s="63">
        <v>2</v>
      </c>
      <c r="B47" s="62" t="s">
        <v>226</v>
      </c>
    </row>
    <row r="48" spans="1:7" ht="10.199999999999999" customHeight="1" x14ac:dyDescent="0.25">
      <c r="A48" s="63" t="s">
        <v>152</v>
      </c>
      <c r="B48" s="62" t="s">
        <v>217</v>
      </c>
    </row>
    <row r="49" spans="1:2" ht="10.199999999999999" customHeight="1" x14ac:dyDescent="0.25">
      <c r="A49" s="63">
        <v>1</v>
      </c>
      <c r="B49" s="62" t="s">
        <v>227</v>
      </c>
    </row>
  </sheetData>
  <sheetProtection sheet="1" objects="1" scenarios="1"/>
  <mergeCells count="24">
    <mergeCell ref="A6:G6"/>
    <mergeCell ref="A8:G8"/>
    <mergeCell ref="C15:G16"/>
    <mergeCell ref="B5:F5"/>
    <mergeCell ref="B1:E1"/>
    <mergeCell ref="F1:F2"/>
    <mergeCell ref="B2:E2"/>
    <mergeCell ref="B3:E3"/>
    <mergeCell ref="F3:F4"/>
    <mergeCell ref="A34:G37"/>
    <mergeCell ref="A10:G10"/>
    <mergeCell ref="C12:G13"/>
    <mergeCell ref="A12:B13"/>
    <mergeCell ref="A15:B16"/>
    <mergeCell ref="A29:C30"/>
    <mergeCell ref="E29:G30"/>
    <mergeCell ref="A31:C31"/>
    <mergeCell ref="E31:G31"/>
    <mergeCell ref="E32:G32"/>
    <mergeCell ref="A19:G19"/>
    <mergeCell ref="A25:G25"/>
    <mergeCell ref="A20:G20"/>
    <mergeCell ref="A23:G23"/>
    <mergeCell ref="A27:G27"/>
  </mergeCells>
  <phoneticPr fontId="5" type="noConversion"/>
  <conditionalFormatting sqref="C12:G16">
    <cfRule type="cellIs" dxfId="7" priority="2" operator="equal">
      <formula>0</formula>
    </cfRule>
  </conditionalFormatting>
  <conditionalFormatting sqref="G1:G3">
    <cfRule type="cellIs" dxfId="6" priority="1" operator="equal">
      <formula>0</formula>
    </cfRule>
  </conditionalFormatting>
  <pageMargins left="0.78740157480314965" right="0.78740157480314965" top="0.78740157480314965" bottom="0.78740157480314965" header="0.51181102362204722" footer="0.51181102362204722"/>
  <pageSetup paperSize="9" scale="94" orientation="portrait" r:id="rId1"/>
  <headerFooter alignWithMargins="0">
    <oddFooter>&amp;CPage 2</oddFooter>
  </headerFooter>
  <ignoredErrors>
    <ignoredError sqref="G1 G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9"/>
  <dimension ref="A1:J177"/>
  <sheetViews>
    <sheetView view="pageLayout" zoomScale="70" zoomScaleNormal="100" zoomScaleSheetLayoutView="100" zoomScalePageLayoutView="70" workbookViewId="0">
      <selection activeCell="F1" sqref="F1:H1"/>
    </sheetView>
  </sheetViews>
  <sheetFormatPr baseColWidth="10" defaultRowHeight="13.2" x14ac:dyDescent="0.25"/>
  <cols>
    <col min="1" max="1" width="2.33203125" style="93" customWidth="1"/>
    <col min="2" max="2" width="19.109375" customWidth="1"/>
    <col min="3" max="3" width="15" customWidth="1"/>
    <col min="4" max="4" width="7.44140625" customWidth="1"/>
    <col min="5" max="5" width="7.88671875" customWidth="1"/>
    <col min="6" max="6" width="7.44140625" customWidth="1"/>
    <col min="7" max="7" width="24.109375" customWidth="1"/>
    <col min="8" max="8" width="10" customWidth="1"/>
  </cols>
  <sheetData>
    <row r="1" spans="1:10" s="48" customFormat="1" ht="15" customHeight="1" x14ac:dyDescent="0.25">
      <c r="A1" s="313">
        <v>21806</v>
      </c>
      <c r="B1" s="313"/>
      <c r="D1" s="48" t="s">
        <v>153</v>
      </c>
      <c r="F1" s="314">
        <f>'titre 1a '!D14</f>
        <v>0</v>
      </c>
      <c r="G1" s="314"/>
      <c r="H1" s="314"/>
    </row>
    <row r="2" spans="1:10" s="48" customFormat="1" ht="6.75" customHeight="1" x14ac:dyDescent="0.2"/>
    <row r="3" spans="1:10" s="54" customFormat="1" ht="11.4" customHeight="1" x14ac:dyDescent="0.2">
      <c r="A3" s="301" t="s">
        <v>154</v>
      </c>
      <c r="B3" s="301"/>
      <c r="C3" s="301"/>
      <c r="D3" s="301"/>
      <c r="E3" s="301"/>
      <c r="F3" s="301"/>
      <c r="G3" s="301"/>
      <c r="H3" s="301"/>
    </row>
    <row r="4" spans="1:10" s="54" customFormat="1" ht="15" customHeight="1" x14ac:dyDescent="0.2">
      <c r="A4" s="301"/>
      <c r="B4" s="301"/>
      <c r="C4" s="301"/>
      <c r="D4" s="301"/>
      <c r="E4" s="301"/>
      <c r="F4" s="301"/>
      <c r="G4" s="301"/>
      <c r="H4" s="301"/>
    </row>
    <row r="5" spans="1:10" s="48" customFormat="1" ht="2.25" hidden="1" customHeight="1" x14ac:dyDescent="0.2"/>
    <row r="6" spans="1:10" s="48" customFormat="1" ht="32.25" customHeight="1" x14ac:dyDescent="0.2">
      <c r="A6" s="64" t="s">
        <v>155</v>
      </c>
      <c r="B6" s="65"/>
      <c r="C6" s="65"/>
      <c r="D6" s="66" t="s">
        <v>156</v>
      </c>
      <c r="E6" s="67" t="s">
        <v>157</v>
      </c>
      <c r="F6" s="66" t="s">
        <v>158</v>
      </c>
      <c r="G6" s="64" t="s">
        <v>159</v>
      </c>
      <c r="H6" s="68"/>
    </row>
    <row r="7" spans="1:10" s="48" customFormat="1" ht="27" customHeight="1" x14ac:dyDescent="0.2">
      <c r="A7" s="69" t="s">
        <v>110</v>
      </c>
      <c r="B7" s="305" t="s">
        <v>189</v>
      </c>
      <c r="C7" s="306"/>
      <c r="D7" s="70" t="str">
        <f>IF('notes détail'!H18="","",'notes détail'!H18)</f>
        <v/>
      </c>
      <c r="E7" s="71">
        <v>4</v>
      </c>
      <c r="F7" s="72" t="str">
        <f>IF(D7="","",D7*E7)</f>
        <v/>
      </c>
      <c r="G7" s="311"/>
      <c r="H7" s="312"/>
    </row>
    <row r="8" spans="1:10" s="48" customFormat="1" ht="77.25" customHeight="1" x14ac:dyDescent="0.2">
      <c r="A8" s="69" t="s">
        <v>109</v>
      </c>
      <c r="B8" s="305" t="s">
        <v>190</v>
      </c>
      <c r="C8" s="306"/>
      <c r="D8" s="70" t="str">
        <f>IF('notes détail'!H26="","",'notes détail'!H26)</f>
        <v/>
      </c>
      <c r="E8" s="71">
        <v>3</v>
      </c>
      <c r="F8" s="72" t="str">
        <f>IF(D8="","",D8*E8)</f>
        <v/>
      </c>
      <c r="G8" s="311"/>
      <c r="H8" s="312"/>
    </row>
    <row r="9" spans="1:10" s="74" customFormat="1" ht="26.25" customHeight="1" x14ac:dyDescent="0.25">
      <c r="A9" s="73" t="s">
        <v>116</v>
      </c>
      <c r="B9" s="309" t="s">
        <v>188</v>
      </c>
      <c r="C9" s="310"/>
      <c r="D9" s="70" t="str">
        <f>IF('notes détail'!I29="","",'notes détail'!I29)</f>
        <v/>
      </c>
      <c r="E9" s="71">
        <v>1</v>
      </c>
      <c r="F9" s="72" t="str">
        <f>IF(D9="","",D9*E9)</f>
        <v/>
      </c>
      <c r="G9" s="303"/>
      <c r="H9" s="304"/>
    </row>
    <row r="10" spans="1:10" s="48" customFormat="1" ht="78" customHeight="1" thickBot="1" x14ac:dyDescent="0.25">
      <c r="A10" s="69" t="s">
        <v>117</v>
      </c>
      <c r="B10" s="297" t="s">
        <v>191</v>
      </c>
      <c r="C10" s="298"/>
      <c r="D10" s="70" t="str">
        <f>IF('notes détail'!I30="","",'notes détail'!I30)</f>
        <v/>
      </c>
      <c r="E10" s="71">
        <v>1</v>
      </c>
      <c r="F10" s="72" t="str">
        <f>IF(D10="","",D10*E10)</f>
        <v/>
      </c>
      <c r="G10" s="307"/>
      <c r="H10" s="308"/>
    </row>
    <row r="11" spans="1:10" s="48" customFormat="1" ht="24.6" customHeight="1" thickTop="1" thickBot="1" x14ac:dyDescent="0.25">
      <c r="A11" s="75"/>
      <c r="B11" s="76"/>
      <c r="C11" s="76"/>
      <c r="D11" s="76"/>
      <c r="E11" s="131"/>
      <c r="F11" s="132" t="str">
        <f>IF(F10="","",SUM(F7:F10))</f>
        <v/>
      </c>
      <c r="G11" s="77" t="s">
        <v>183</v>
      </c>
      <c r="H11" s="133" t="str">
        <f>IF(F11="","",ROUND(F11/9,1))</f>
        <v/>
      </c>
      <c r="I11" s="127"/>
      <c r="J11" s="127"/>
    </row>
    <row r="12" spans="1:10" s="48" customFormat="1" ht="12.6" customHeight="1" thickTop="1" x14ac:dyDescent="0.2">
      <c r="A12" s="78"/>
      <c r="E12" s="79"/>
    </row>
    <row r="13" spans="1:10" s="54" customFormat="1" ht="27" customHeight="1" x14ac:dyDescent="0.2">
      <c r="A13" s="301" t="s">
        <v>184</v>
      </c>
      <c r="B13" s="301"/>
      <c r="C13" s="301"/>
      <c r="D13" s="301"/>
      <c r="E13" s="301"/>
      <c r="F13" s="301"/>
      <c r="G13" s="301"/>
      <c r="H13" s="302"/>
    </row>
    <row r="14" spans="1:10" s="48" customFormat="1" ht="32.25" customHeight="1" x14ac:dyDescent="0.2">
      <c r="A14" s="64" t="s">
        <v>155</v>
      </c>
      <c r="B14" s="65"/>
      <c r="C14" s="65"/>
      <c r="D14" s="67" t="s">
        <v>162</v>
      </c>
      <c r="E14" s="67" t="s">
        <v>157</v>
      </c>
      <c r="F14" s="66" t="s">
        <v>158</v>
      </c>
      <c r="G14" s="64" t="s">
        <v>159</v>
      </c>
      <c r="H14" s="68"/>
    </row>
    <row r="15" spans="1:10" s="48" customFormat="1" ht="27" customHeight="1" x14ac:dyDescent="0.2">
      <c r="A15" s="69" t="s">
        <v>110</v>
      </c>
      <c r="B15" s="305" t="s">
        <v>179</v>
      </c>
      <c r="C15" s="306"/>
      <c r="D15" s="70"/>
      <c r="E15" s="80">
        <v>3</v>
      </c>
      <c r="F15" s="72" t="str">
        <f>IF(D15="","",D15*E15)</f>
        <v/>
      </c>
      <c r="G15" s="288"/>
      <c r="H15" s="289"/>
    </row>
    <row r="16" spans="1:10" s="48" customFormat="1" ht="67.5" customHeight="1" x14ac:dyDescent="0.2">
      <c r="A16" s="69" t="s">
        <v>109</v>
      </c>
      <c r="B16" s="305" t="s">
        <v>160</v>
      </c>
      <c r="C16" s="306"/>
      <c r="D16" s="70"/>
      <c r="E16" s="80">
        <v>2</v>
      </c>
      <c r="F16" s="72" t="str">
        <f>IF(D16="","",D16*E16)</f>
        <v/>
      </c>
      <c r="G16" s="288"/>
      <c r="H16" s="289"/>
    </row>
    <row r="17" spans="1:8" s="48" customFormat="1" ht="40.5" customHeight="1" x14ac:dyDescent="0.2">
      <c r="A17" s="69" t="s">
        <v>116</v>
      </c>
      <c r="B17" s="286" t="s">
        <v>163</v>
      </c>
      <c r="C17" s="287"/>
      <c r="D17" s="70"/>
      <c r="E17" s="80">
        <v>2</v>
      </c>
      <c r="F17" s="72" t="str">
        <f>IF(D17="","",D17*E17)</f>
        <v/>
      </c>
      <c r="G17" s="288"/>
      <c r="H17" s="289"/>
    </row>
    <row r="18" spans="1:8" s="74" customFormat="1" ht="26.25" customHeight="1" x14ac:dyDescent="0.25">
      <c r="A18" s="73" t="s">
        <v>117</v>
      </c>
      <c r="B18" s="309" t="s">
        <v>161</v>
      </c>
      <c r="C18" s="310"/>
      <c r="D18" s="70"/>
      <c r="E18" s="71">
        <v>1</v>
      </c>
      <c r="F18" s="72" t="str">
        <f>IF(D18="","",D18*E18)</f>
        <v/>
      </c>
      <c r="G18" s="303"/>
      <c r="H18" s="304"/>
    </row>
    <row r="19" spans="1:8" s="48" customFormat="1" ht="66" customHeight="1" thickBot="1" x14ac:dyDescent="0.25">
      <c r="A19" s="69" t="s">
        <v>118</v>
      </c>
      <c r="B19" s="297" t="s">
        <v>185</v>
      </c>
      <c r="C19" s="298"/>
      <c r="D19" s="70"/>
      <c r="E19" s="80">
        <v>1</v>
      </c>
      <c r="F19" s="72" t="str">
        <f>IF(D19="","",D19*E19)</f>
        <v/>
      </c>
      <c r="G19" s="129"/>
      <c r="H19" s="130"/>
    </row>
    <row r="20" spans="1:8" s="48" customFormat="1" ht="33.6" customHeight="1" thickTop="1" thickBot="1" x14ac:dyDescent="0.25">
      <c r="A20" s="75"/>
      <c r="B20" s="76"/>
      <c r="C20" s="76"/>
      <c r="D20" s="76"/>
      <c r="E20" s="81"/>
      <c r="F20" s="82" t="str">
        <f>IF(SUM(F15:F19)=0,"",SUM(F15:F19))</f>
        <v/>
      </c>
      <c r="G20" s="83" t="s">
        <v>183</v>
      </c>
      <c r="H20" s="133" t="str">
        <f>IF(F20="","",ROUND(F20/9,1))</f>
        <v/>
      </c>
    </row>
    <row r="21" spans="1:8" s="79" customFormat="1" ht="15.6" customHeight="1" thickTop="1" x14ac:dyDescent="0.2">
      <c r="A21" s="75"/>
      <c r="B21" s="84"/>
      <c r="C21" s="84"/>
      <c r="D21" s="84"/>
      <c r="E21" s="85"/>
      <c r="F21" s="86"/>
      <c r="G21" s="86"/>
      <c r="H21" s="86"/>
    </row>
    <row r="22" spans="1:8" s="54" customFormat="1" ht="15" customHeight="1" x14ac:dyDescent="0.2">
      <c r="A22" s="299" t="s">
        <v>164</v>
      </c>
      <c r="B22" s="299"/>
      <c r="C22" s="299"/>
      <c r="D22" s="299"/>
      <c r="E22" s="299"/>
      <c r="F22" s="299"/>
      <c r="G22" s="299"/>
      <c r="H22" s="300"/>
    </row>
    <row r="23" spans="1:8" s="48" customFormat="1" ht="6.6" customHeight="1" x14ac:dyDescent="0.2">
      <c r="A23" s="78"/>
      <c r="E23" s="79"/>
    </row>
    <row r="24" spans="1:8" s="48" customFormat="1" ht="32.25" customHeight="1" x14ac:dyDescent="0.2">
      <c r="A24" s="64"/>
      <c r="B24" s="65"/>
      <c r="C24" s="65"/>
      <c r="D24" s="67" t="s">
        <v>162</v>
      </c>
      <c r="E24" s="67" t="s">
        <v>165</v>
      </c>
      <c r="F24" s="66" t="s">
        <v>158</v>
      </c>
      <c r="G24" s="64" t="s">
        <v>159</v>
      </c>
      <c r="H24" s="68"/>
    </row>
    <row r="25" spans="1:8" s="48" customFormat="1" ht="28.5" customHeight="1" x14ac:dyDescent="0.2">
      <c r="A25" s="69" t="s">
        <v>166</v>
      </c>
      <c r="B25" s="286" t="s">
        <v>167</v>
      </c>
      <c r="C25" s="287"/>
      <c r="D25" s="72" t="str">
        <f>H11</f>
        <v/>
      </c>
      <c r="E25" s="87">
        <v>2</v>
      </c>
      <c r="F25" s="72" t="str">
        <f>IF(H11="","",D25*E25)</f>
        <v/>
      </c>
      <c r="G25" s="288"/>
      <c r="H25" s="289"/>
    </row>
    <row r="26" spans="1:8" s="48" customFormat="1" ht="29.25" customHeight="1" x14ac:dyDescent="0.2">
      <c r="A26" s="69" t="s">
        <v>168</v>
      </c>
      <c r="B26" s="286" t="s">
        <v>169</v>
      </c>
      <c r="C26" s="287"/>
      <c r="D26" s="72" t="str">
        <f>H20</f>
        <v/>
      </c>
      <c r="E26" s="87">
        <v>1</v>
      </c>
      <c r="F26" s="72" t="str">
        <f>IF(H12="","",D26*E26)</f>
        <v/>
      </c>
      <c r="G26" s="288"/>
      <c r="H26" s="289"/>
    </row>
    <row r="27" spans="1:8" s="48" customFormat="1" ht="28.5" customHeight="1" x14ac:dyDescent="0.2">
      <c r="A27" s="69" t="s">
        <v>170</v>
      </c>
      <c r="B27" s="286" t="s">
        <v>171</v>
      </c>
      <c r="C27" s="287"/>
      <c r="D27" s="70"/>
      <c r="E27" s="88">
        <v>1</v>
      </c>
      <c r="F27" s="72" t="str">
        <f>IF(H13="","",D27*E27)</f>
        <v/>
      </c>
      <c r="G27" s="288"/>
      <c r="H27" s="289"/>
    </row>
    <row r="28" spans="1:8" s="48" customFormat="1" ht="31.5" customHeight="1" thickBot="1" x14ac:dyDescent="0.25">
      <c r="A28" s="69" t="s">
        <v>172</v>
      </c>
      <c r="B28" s="286" t="s">
        <v>173</v>
      </c>
      <c r="C28" s="287"/>
      <c r="D28" s="70"/>
      <c r="E28" s="88">
        <v>1</v>
      </c>
      <c r="F28" s="72" t="str">
        <f>IF(H14="","",D28*E28)</f>
        <v/>
      </c>
      <c r="G28" s="288"/>
      <c r="H28" s="289"/>
    </row>
    <row r="29" spans="1:8" s="48" customFormat="1" ht="30" customHeight="1" thickTop="1" thickBot="1" x14ac:dyDescent="0.25">
      <c r="A29" s="75"/>
      <c r="B29" s="76"/>
      <c r="C29" s="76"/>
      <c r="D29" s="76"/>
      <c r="E29" s="89"/>
      <c r="F29" s="134" t="str">
        <f>IF(F28="","",SUM(F25:F28))</f>
        <v/>
      </c>
      <c r="G29" s="83" t="s">
        <v>174</v>
      </c>
      <c r="H29" s="135" t="str">
        <f>IF(ISERROR(SUM(F29/5)),"",ROUND(F29/5,1))</f>
        <v/>
      </c>
    </row>
    <row r="30" spans="1:8" s="91" customFormat="1" ht="17.25" customHeight="1" thickTop="1" x14ac:dyDescent="0.25">
      <c r="A30" s="90" t="s">
        <v>175</v>
      </c>
      <c r="E30" s="92"/>
      <c r="F30" s="61"/>
      <c r="G30" s="61"/>
      <c r="H30" s="92"/>
    </row>
    <row r="31" spans="1:8" s="48" customFormat="1" ht="6.75" customHeight="1" x14ac:dyDescent="0.2">
      <c r="A31" s="78"/>
      <c r="E31" s="79"/>
    </row>
    <row r="32" spans="1:8" s="48" customFormat="1" ht="34.5" customHeight="1" x14ac:dyDescent="0.2">
      <c r="A32" s="292" t="s">
        <v>176</v>
      </c>
      <c r="B32" s="293"/>
      <c r="C32" s="293"/>
      <c r="D32" s="293"/>
      <c r="E32" s="293"/>
      <c r="F32" s="293"/>
      <c r="G32" s="293"/>
      <c r="H32" s="293"/>
    </row>
    <row r="33" spans="1:8" s="54" customFormat="1" ht="6" customHeight="1" x14ac:dyDescent="0.2">
      <c r="A33" s="294"/>
      <c r="B33" s="294"/>
      <c r="C33" s="294"/>
      <c r="D33" s="294"/>
      <c r="E33" s="294"/>
      <c r="F33" s="294"/>
      <c r="G33" s="294"/>
      <c r="H33" s="295"/>
    </row>
    <row r="34" spans="1:8" s="48" customFormat="1" ht="9.6" x14ac:dyDescent="0.2">
      <c r="A34" s="296" t="s">
        <v>177</v>
      </c>
      <c r="B34" s="258"/>
      <c r="C34" s="258"/>
      <c r="D34" s="258"/>
      <c r="F34" s="258" t="s">
        <v>178</v>
      </c>
      <c r="G34" s="258"/>
      <c r="H34" s="258"/>
    </row>
    <row r="35" spans="1:8" s="48" customFormat="1" ht="9.6" x14ac:dyDescent="0.2">
      <c r="A35" s="258"/>
      <c r="B35" s="258"/>
      <c r="C35" s="258"/>
      <c r="D35" s="258"/>
      <c r="F35" s="258"/>
      <c r="G35" s="258"/>
      <c r="H35" s="258"/>
    </row>
    <row r="36" spans="1:8" s="48" customFormat="1" ht="28.5" customHeight="1" x14ac:dyDescent="0.25">
      <c r="A36" s="290"/>
      <c r="B36" s="291"/>
      <c r="C36" s="291"/>
      <c r="D36" s="291"/>
      <c r="F36" s="291"/>
      <c r="G36" s="291"/>
      <c r="H36" s="291"/>
    </row>
    <row r="37" spans="1:8" s="48" customFormat="1" ht="9.6" x14ac:dyDescent="0.2">
      <c r="A37" s="78"/>
    </row>
    <row r="38" spans="1:8" s="48" customFormat="1" ht="9.6" x14ac:dyDescent="0.2">
      <c r="A38" s="78"/>
    </row>
    <row r="39" spans="1:8" s="48" customFormat="1" ht="9.6" x14ac:dyDescent="0.2">
      <c r="A39" s="78"/>
    </row>
    <row r="40" spans="1:8" s="48" customFormat="1" ht="9.6" x14ac:dyDescent="0.2">
      <c r="A40" s="78"/>
    </row>
    <row r="41" spans="1:8" s="48" customFormat="1" ht="9.6" x14ac:dyDescent="0.2">
      <c r="A41" s="78"/>
    </row>
    <row r="42" spans="1:8" s="48" customFormat="1" ht="9.6" x14ac:dyDescent="0.2">
      <c r="A42" s="78"/>
    </row>
    <row r="43" spans="1:8" s="48" customFormat="1" ht="9.6" x14ac:dyDescent="0.2">
      <c r="A43" s="78"/>
    </row>
    <row r="44" spans="1:8" s="48" customFormat="1" ht="9.6" x14ac:dyDescent="0.2">
      <c r="A44" s="78"/>
    </row>
    <row r="45" spans="1:8" s="48" customFormat="1" ht="9.6" x14ac:dyDescent="0.2">
      <c r="A45" s="78"/>
    </row>
    <row r="46" spans="1:8" s="48" customFormat="1" ht="9.6" x14ac:dyDescent="0.2">
      <c r="A46" s="78"/>
    </row>
    <row r="47" spans="1:8" s="48" customFormat="1" ht="9.6" x14ac:dyDescent="0.2">
      <c r="A47" s="78"/>
    </row>
    <row r="48" spans="1:8" s="48" customFormat="1" ht="9.6" x14ac:dyDescent="0.2">
      <c r="A48" s="78"/>
    </row>
    <row r="49" spans="1:1" s="48" customFormat="1" ht="9.6" x14ac:dyDescent="0.2">
      <c r="A49" s="78"/>
    </row>
    <row r="50" spans="1:1" s="48" customFormat="1" ht="9.6" x14ac:dyDescent="0.2">
      <c r="A50" s="78"/>
    </row>
    <row r="51" spans="1:1" s="48" customFormat="1" ht="9.6" x14ac:dyDescent="0.2">
      <c r="A51" s="78"/>
    </row>
    <row r="52" spans="1:1" s="48" customFormat="1" ht="9.6" x14ac:dyDescent="0.2">
      <c r="A52" s="78"/>
    </row>
    <row r="53" spans="1:1" s="48" customFormat="1" ht="9.6" x14ac:dyDescent="0.2">
      <c r="A53" s="78"/>
    </row>
    <row r="54" spans="1:1" s="48" customFormat="1" ht="9.6" x14ac:dyDescent="0.2">
      <c r="A54" s="78"/>
    </row>
    <row r="55" spans="1:1" s="48" customFormat="1" ht="9.6" x14ac:dyDescent="0.2">
      <c r="A55" s="78"/>
    </row>
    <row r="56" spans="1:1" s="48" customFormat="1" ht="9.6" x14ac:dyDescent="0.2">
      <c r="A56" s="78"/>
    </row>
    <row r="57" spans="1:1" s="48" customFormat="1" ht="9.6" x14ac:dyDescent="0.2">
      <c r="A57" s="78"/>
    </row>
    <row r="58" spans="1:1" s="48" customFormat="1" ht="9.6" x14ac:dyDescent="0.2">
      <c r="A58" s="78"/>
    </row>
    <row r="59" spans="1:1" s="48" customFormat="1" ht="9.6" x14ac:dyDescent="0.2">
      <c r="A59" s="78"/>
    </row>
    <row r="60" spans="1:1" s="48" customFormat="1" ht="9.6" x14ac:dyDescent="0.2">
      <c r="A60" s="78"/>
    </row>
    <row r="61" spans="1:1" s="48" customFormat="1" ht="9.6" x14ac:dyDescent="0.2">
      <c r="A61" s="78"/>
    </row>
    <row r="62" spans="1:1" s="48" customFormat="1" ht="9.6" x14ac:dyDescent="0.2">
      <c r="A62" s="78"/>
    </row>
    <row r="63" spans="1:1" s="48" customFormat="1" ht="9.6" x14ac:dyDescent="0.2">
      <c r="A63" s="78"/>
    </row>
    <row r="64" spans="1:1" s="48" customFormat="1" ht="9.6" x14ac:dyDescent="0.2">
      <c r="A64" s="78"/>
    </row>
    <row r="65" spans="1:1" s="48" customFormat="1" ht="9.6" x14ac:dyDescent="0.2">
      <c r="A65" s="78"/>
    </row>
    <row r="66" spans="1:1" s="48" customFormat="1" ht="9.6" x14ac:dyDescent="0.2"/>
    <row r="67" spans="1:1" s="48" customFormat="1" ht="9.6" x14ac:dyDescent="0.2"/>
    <row r="68" spans="1:1" s="48" customFormat="1" ht="9.6" x14ac:dyDescent="0.2"/>
    <row r="69" spans="1:1" s="48" customFormat="1" ht="9.6" x14ac:dyDescent="0.2"/>
    <row r="70" spans="1:1" s="48" customFormat="1" ht="9.6" x14ac:dyDescent="0.2"/>
    <row r="71" spans="1:1" s="48" customFormat="1" ht="9.6" x14ac:dyDescent="0.2"/>
    <row r="72" spans="1:1" s="48" customFormat="1" ht="9.6" x14ac:dyDescent="0.2"/>
    <row r="73" spans="1:1" s="48" customFormat="1" ht="9.6" x14ac:dyDescent="0.2"/>
    <row r="74" spans="1:1" s="48" customFormat="1" ht="9.6" x14ac:dyDescent="0.2"/>
    <row r="75" spans="1:1" s="48" customFormat="1" ht="9.6" x14ac:dyDescent="0.2"/>
    <row r="76" spans="1:1" s="48" customFormat="1" ht="9.6" x14ac:dyDescent="0.2"/>
    <row r="77" spans="1:1" s="48" customFormat="1" ht="9.6" x14ac:dyDescent="0.2"/>
    <row r="78" spans="1:1" s="48" customFormat="1" ht="9.6" x14ac:dyDescent="0.2"/>
    <row r="79" spans="1:1" s="48" customFormat="1" ht="9.6" x14ac:dyDescent="0.2"/>
    <row r="80" spans="1:1" s="48" customFormat="1" ht="9.6" x14ac:dyDescent="0.2"/>
    <row r="81" s="48" customFormat="1" ht="9.6" x14ac:dyDescent="0.2"/>
    <row r="82" s="48" customFormat="1" ht="9.6" x14ac:dyDescent="0.2"/>
    <row r="83" s="48" customFormat="1" ht="9.6" x14ac:dyDescent="0.2"/>
    <row r="84" s="48" customFormat="1" ht="9.6" x14ac:dyDescent="0.2"/>
    <row r="85" s="48" customFormat="1" ht="9.6" x14ac:dyDescent="0.2"/>
    <row r="86" s="48" customFormat="1" ht="9.6" x14ac:dyDescent="0.2"/>
    <row r="87" s="48" customFormat="1" ht="9.6" x14ac:dyDescent="0.2"/>
    <row r="88" s="48" customFormat="1" ht="9.6" x14ac:dyDescent="0.2"/>
    <row r="89" s="48" customFormat="1" ht="9.6" x14ac:dyDescent="0.2"/>
    <row r="90" s="48" customFormat="1" ht="9.6" x14ac:dyDescent="0.2"/>
    <row r="91" s="48" customFormat="1" ht="9.6" x14ac:dyDescent="0.2"/>
    <row r="92" s="48" customFormat="1" ht="9.6" x14ac:dyDescent="0.2"/>
    <row r="93" s="48" customFormat="1" ht="9.6" x14ac:dyDescent="0.2"/>
    <row r="94" s="48" customFormat="1" ht="9.6" x14ac:dyDescent="0.2"/>
    <row r="95" s="48" customFormat="1" ht="9.6" x14ac:dyDescent="0.2"/>
    <row r="96" s="48" customFormat="1" ht="9.6" x14ac:dyDescent="0.2"/>
    <row r="97" s="48" customFormat="1" ht="9.6" x14ac:dyDescent="0.2"/>
    <row r="98" s="48" customFormat="1" ht="9.6" x14ac:dyDescent="0.2"/>
    <row r="99" s="48" customFormat="1" ht="9.6" x14ac:dyDescent="0.2"/>
    <row r="100" s="48" customFormat="1" ht="9.6" x14ac:dyDescent="0.2"/>
    <row r="101" s="48" customFormat="1" ht="9.6" x14ac:dyDescent="0.2"/>
    <row r="102" s="48" customFormat="1" ht="9.6" x14ac:dyDescent="0.2"/>
    <row r="103" s="48" customFormat="1" ht="9.6" x14ac:dyDescent="0.2"/>
    <row r="104" s="48" customFormat="1" ht="9.6" x14ac:dyDescent="0.2"/>
    <row r="105" s="48" customFormat="1" ht="9.6" x14ac:dyDescent="0.2"/>
    <row r="106" s="48" customFormat="1" ht="9.6" x14ac:dyDescent="0.2"/>
    <row r="107" s="48" customFormat="1" ht="9.6" x14ac:dyDescent="0.2"/>
    <row r="108" s="48" customFormat="1" ht="9.6" x14ac:dyDescent="0.2"/>
    <row r="109" s="48" customFormat="1" ht="9.6" x14ac:dyDescent="0.2"/>
    <row r="110" s="48" customFormat="1" ht="9.6" x14ac:dyDescent="0.2"/>
    <row r="111" s="48" customFormat="1" ht="9.6" x14ac:dyDescent="0.2"/>
    <row r="112" s="48" customFormat="1" ht="9.6" x14ac:dyDescent="0.2"/>
    <row r="113" s="48" customFormat="1" ht="9.6" x14ac:dyDescent="0.2"/>
    <row r="114" s="48" customFormat="1" ht="9.6" x14ac:dyDescent="0.2"/>
    <row r="115" s="48" customFormat="1" ht="9.6" x14ac:dyDescent="0.2"/>
    <row r="116" s="48" customFormat="1" ht="9.6" x14ac:dyDescent="0.2"/>
    <row r="117" s="48" customFormat="1" ht="9.6" x14ac:dyDescent="0.2"/>
    <row r="118" s="48" customFormat="1" ht="9.6" x14ac:dyDescent="0.2"/>
    <row r="119" s="48" customFormat="1" ht="9.6" x14ac:dyDescent="0.2"/>
    <row r="120" s="48" customFormat="1" ht="9.6" x14ac:dyDescent="0.2"/>
    <row r="121" s="48" customFormat="1" ht="9.6" x14ac:dyDescent="0.2"/>
    <row r="122" s="48" customFormat="1" ht="9.6" x14ac:dyDescent="0.2"/>
    <row r="123" s="48" customFormat="1" ht="9.6" x14ac:dyDescent="0.2"/>
    <row r="124" s="48" customFormat="1" ht="9.6" x14ac:dyDescent="0.2"/>
    <row r="125" s="48" customFormat="1" ht="9.6" x14ac:dyDescent="0.2"/>
    <row r="126" s="48" customFormat="1" ht="9.6" x14ac:dyDescent="0.2"/>
    <row r="127" s="48" customFormat="1" ht="9.6" x14ac:dyDescent="0.2"/>
    <row r="128" s="48" customFormat="1" ht="9.6" x14ac:dyDescent="0.2"/>
    <row r="129" s="48" customFormat="1" ht="9.6" x14ac:dyDescent="0.2"/>
    <row r="130" s="48" customFormat="1" ht="9.6" x14ac:dyDescent="0.2"/>
    <row r="131" s="48" customFormat="1" ht="9.6" x14ac:dyDescent="0.2"/>
    <row r="132" s="48" customFormat="1" ht="9.6" x14ac:dyDescent="0.2"/>
    <row r="133" s="48" customFormat="1" ht="9.6" x14ac:dyDescent="0.2"/>
    <row r="134" s="48" customFormat="1" ht="9.6" x14ac:dyDescent="0.2"/>
    <row r="135" s="48" customFormat="1" ht="9.6" x14ac:dyDescent="0.2"/>
    <row r="136" s="48" customFormat="1" ht="9.6" x14ac:dyDescent="0.2"/>
    <row r="137" s="48" customFormat="1" ht="9.6" x14ac:dyDescent="0.2"/>
    <row r="138" s="48" customFormat="1" ht="9.6" x14ac:dyDescent="0.2"/>
    <row r="139" s="48" customFormat="1" ht="9.6" x14ac:dyDescent="0.2"/>
    <row r="140" s="48" customFormat="1" ht="9.6" x14ac:dyDescent="0.2"/>
    <row r="141" s="48" customFormat="1" ht="9.6" x14ac:dyDescent="0.2"/>
    <row r="142" s="48" customFormat="1" ht="9.6" x14ac:dyDescent="0.2"/>
    <row r="143" s="48" customFormat="1" ht="9.6" x14ac:dyDescent="0.2"/>
    <row r="144" s="48" customFormat="1" ht="9.6" x14ac:dyDescent="0.2"/>
    <row r="145" s="48" customFormat="1" ht="9.6" x14ac:dyDescent="0.2"/>
    <row r="146" s="48" customFormat="1" ht="9.6" x14ac:dyDescent="0.2"/>
    <row r="147" s="48" customFormat="1" ht="9.6" x14ac:dyDescent="0.2"/>
    <row r="148" s="48" customFormat="1" ht="9.6" x14ac:dyDescent="0.2"/>
    <row r="149" s="48" customFormat="1" ht="9.6" x14ac:dyDescent="0.2"/>
    <row r="150" s="48" customFormat="1" ht="9.6" x14ac:dyDescent="0.2"/>
    <row r="151" s="48" customFormat="1" ht="9.6" x14ac:dyDescent="0.2"/>
    <row r="152" s="48" customFormat="1" ht="9.6" x14ac:dyDescent="0.2"/>
    <row r="153" s="48" customFormat="1" ht="9.6" x14ac:dyDescent="0.2"/>
    <row r="154" s="48" customFormat="1" ht="9.6" x14ac:dyDescent="0.2"/>
    <row r="155" s="48" customFormat="1" ht="9.6" x14ac:dyDescent="0.2"/>
    <row r="156" s="48" customFormat="1" ht="9.6" x14ac:dyDescent="0.2"/>
    <row r="157" s="48" customFormat="1" ht="9.6" x14ac:dyDescent="0.2"/>
    <row r="158" s="48" customFormat="1" ht="9.6" x14ac:dyDescent="0.2"/>
    <row r="159" s="48" customFormat="1" ht="9.6" x14ac:dyDescent="0.2"/>
    <row r="160" s="48" customFormat="1" ht="9.6" x14ac:dyDescent="0.2"/>
    <row r="161" s="48" customFormat="1" ht="9.6" x14ac:dyDescent="0.2"/>
    <row r="162" s="48" customFormat="1" ht="9.6" x14ac:dyDescent="0.2"/>
    <row r="163" s="48" customFormat="1" ht="9.6" x14ac:dyDescent="0.2"/>
    <row r="164" s="48" customFormat="1" ht="9.6" x14ac:dyDescent="0.2"/>
    <row r="165" s="48" customFormat="1" ht="9.6" x14ac:dyDescent="0.2"/>
    <row r="166" s="48" customFormat="1" ht="9.6" x14ac:dyDescent="0.2"/>
    <row r="167" s="48" customFormat="1" ht="9.6" x14ac:dyDescent="0.2"/>
    <row r="168" s="48" customFormat="1" ht="9.6" x14ac:dyDescent="0.2"/>
    <row r="169" s="48" customFormat="1" ht="9.6" x14ac:dyDescent="0.2"/>
    <row r="170" s="48" customFormat="1" ht="9.6" x14ac:dyDescent="0.2"/>
    <row r="171" s="48" customFormat="1" ht="9.6" x14ac:dyDescent="0.2"/>
    <row r="172" s="48" customFormat="1" ht="9.6" x14ac:dyDescent="0.2"/>
    <row r="173" s="48" customFormat="1" ht="9.6" x14ac:dyDescent="0.2"/>
    <row r="174" s="48" customFormat="1" ht="9.6" x14ac:dyDescent="0.2"/>
    <row r="175" s="48" customFormat="1" ht="9.6" x14ac:dyDescent="0.2"/>
    <row r="176" s="48" customFormat="1" ht="9.6" x14ac:dyDescent="0.2"/>
    <row r="177" s="48" customFormat="1" ht="9.6" x14ac:dyDescent="0.2"/>
  </sheetData>
  <sheetProtection sheet="1" objects="1" scenarios="1"/>
  <mergeCells count="36">
    <mergeCell ref="B8:C8"/>
    <mergeCell ref="G8:H8"/>
    <mergeCell ref="A1:B1"/>
    <mergeCell ref="F1:H1"/>
    <mergeCell ref="A3:H4"/>
    <mergeCell ref="B7:C7"/>
    <mergeCell ref="G7:H7"/>
    <mergeCell ref="B17:C17"/>
    <mergeCell ref="G17:H17"/>
    <mergeCell ref="B18:C18"/>
    <mergeCell ref="G18:H18"/>
    <mergeCell ref="B16:C16"/>
    <mergeCell ref="G16:H16"/>
    <mergeCell ref="A13:H13"/>
    <mergeCell ref="G9:H9"/>
    <mergeCell ref="B15:C15"/>
    <mergeCell ref="G15:H15"/>
    <mergeCell ref="B10:C10"/>
    <mergeCell ref="G10:H10"/>
    <mergeCell ref="B9:C9"/>
    <mergeCell ref="B19:C19"/>
    <mergeCell ref="A22:H22"/>
    <mergeCell ref="B27:C27"/>
    <mergeCell ref="G27:H27"/>
    <mergeCell ref="B25:C25"/>
    <mergeCell ref="G25:H25"/>
    <mergeCell ref="B26:C26"/>
    <mergeCell ref="G26:H26"/>
    <mergeCell ref="B28:C28"/>
    <mergeCell ref="G28:H28"/>
    <mergeCell ref="A36:D36"/>
    <mergeCell ref="F36:H36"/>
    <mergeCell ref="A32:H32"/>
    <mergeCell ref="A33:H33"/>
    <mergeCell ref="A34:D35"/>
    <mergeCell ref="F34:H35"/>
  </mergeCells>
  <phoneticPr fontId="5" type="noConversion"/>
  <conditionalFormatting sqref="F1:H1">
    <cfRule type="cellIs" dxfId="5" priority="1" operator="equal">
      <formula>0</formula>
    </cfRule>
  </conditionalFormatting>
  <pageMargins left="0.78740157480314965" right="0.78740157480314965" top="0.59055118110236227" bottom="0.59055118110236227" header="0.11811023622047245" footer="0.11811023622047245"/>
  <pageSetup paperSize="9" scale="79" orientation="portrait" r:id="rId1"/>
  <headerFooter alignWithMargins="0">
    <oddFooter>&amp;CPage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0"/>
  <dimension ref="A1:H49"/>
  <sheetViews>
    <sheetView view="pageLayout" zoomScaleNormal="100" zoomScaleSheetLayoutView="100" workbookViewId="0">
      <selection activeCell="G1" sqref="G1"/>
    </sheetView>
  </sheetViews>
  <sheetFormatPr baseColWidth="10" defaultColWidth="11.44140625" defaultRowHeight="13.2" x14ac:dyDescent="0.25"/>
  <cols>
    <col min="1" max="1" width="7.109375" style="117" customWidth="1"/>
    <col min="2" max="2" width="19" style="117" customWidth="1"/>
    <col min="3" max="7" width="13.109375" style="117" customWidth="1"/>
    <col min="8" max="16384" width="11.44140625" style="117"/>
  </cols>
  <sheetData>
    <row r="1" spans="1:8" s="102" customFormat="1" ht="14.25" customHeight="1" x14ac:dyDescent="0.25">
      <c r="A1" s="100">
        <v>21806</v>
      </c>
      <c r="B1" s="338" t="s">
        <v>130</v>
      </c>
      <c r="C1" s="338"/>
      <c r="D1" s="338"/>
      <c r="E1" s="339"/>
      <c r="F1" s="340" t="s">
        <v>131</v>
      </c>
      <c r="G1" s="101">
        <f>'titre 1a '!D20</f>
        <v>0</v>
      </c>
    </row>
    <row r="2" spans="1:8" s="102" customFormat="1" ht="14.25" customHeight="1" x14ac:dyDescent="0.25">
      <c r="B2" s="338" t="s">
        <v>132</v>
      </c>
      <c r="C2" s="338"/>
      <c r="D2" s="338"/>
      <c r="E2" s="339"/>
      <c r="F2" s="340"/>
      <c r="G2" s="103"/>
    </row>
    <row r="3" spans="1:8" s="102" customFormat="1" ht="14.25" customHeight="1" x14ac:dyDescent="0.25">
      <c r="B3" s="338" t="s">
        <v>133</v>
      </c>
      <c r="C3" s="338"/>
      <c r="D3" s="338"/>
      <c r="E3" s="339"/>
      <c r="F3" s="341" t="s">
        <v>134</v>
      </c>
      <c r="G3" s="104">
        <f>'titre 1a '!D12</f>
        <v>0</v>
      </c>
    </row>
    <row r="4" spans="1:8" s="102" customFormat="1" ht="15.75" customHeight="1" thickBot="1" x14ac:dyDescent="0.25">
      <c r="F4" s="342"/>
    </row>
    <row r="5" spans="1:8" s="108" customFormat="1" ht="17.25" customHeight="1" x14ac:dyDescent="0.25">
      <c r="A5" s="105"/>
      <c r="B5" s="337" t="s">
        <v>135</v>
      </c>
      <c r="C5" s="337"/>
      <c r="D5" s="337"/>
      <c r="E5" s="337"/>
      <c r="F5" s="337"/>
      <c r="G5" s="106"/>
      <c r="H5" s="107"/>
    </row>
    <row r="6" spans="1:8" s="108" customFormat="1" ht="17.25" customHeight="1" thickBot="1" x14ac:dyDescent="0.3">
      <c r="A6" s="332" t="s">
        <v>136</v>
      </c>
      <c r="B6" s="333"/>
      <c r="C6" s="333"/>
      <c r="D6" s="333"/>
      <c r="E6" s="333"/>
      <c r="F6" s="333"/>
      <c r="G6" s="334"/>
      <c r="H6" s="107"/>
    </row>
    <row r="7" spans="1:8" s="102" customFormat="1" ht="11.25" customHeight="1" x14ac:dyDescent="0.2"/>
    <row r="8" spans="1:8" s="102" customFormat="1" ht="21" customHeight="1" x14ac:dyDescent="0.2">
      <c r="A8" s="335" t="s">
        <v>137</v>
      </c>
      <c r="B8" s="335"/>
      <c r="C8" s="335"/>
      <c r="D8" s="335"/>
      <c r="E8" s="335"/>
      <c r="F8" s="335"/>
      <c r="G8" s="335"/>
    </row>
    <row r="9" spans="1:8" s="108" customFormat="1" x14ac:dyDescent="0.25"/>
    <row r="10" spans="1:8" s="109" customFormat="1" ht="12" customHeight="1" x14ac:dyDescent="0.25">
      <c r="A10" s="317" t="s">
        <v>138</v>
      </c>
      <c r="B10" s="317"/>
      <c r="C10" s="317"/>
      <c r="D10" s="317"/>
      <c r="E10" s="317"/>
      <c r="F10" s="317"/>
      <c r="G10" s="317"/>
    </row>
    <row r="11" spans="1:8" s="102" customFormat="1" ht="9.6" x14ac:dyDescent="0.2"/>
    <row r="12" spans="1:8" s="102" customFormat="1" ht="9.6" x14ac:dyDescent="0.2">
      <c r="A12" s="320" t="s">
        <v>139</v>
      </c>
      <c r="B12" s="320"/>
      <c r="C12" s="318">
        <f>'titre 1a '!D14</f>
        <v>0</v>
      </c>
      <c r="D12" s="318"/>
      <c r="E12" s="318"/>
      <c r="F12" s="318"/>
      <c r="G12" s="318"/>
    </row>
    <row r="13" spans="1:8" s="109" customFormat="1" ht="10.5" customHeight="1" x14ac:dyDescent="0.2">
      <c r="A13" s="321"/>
      <c r="B13" s="321"/>
      <c r="C13" s="319"/>
      <c r="D13" s="319"/>
      <c r="E13" s="319"/>
      <c r="F13" s="319"/>
      <c r="G13" s="319"/>
    </row>
    <row r="14" spans="1:8" s="102" customFormat="1" ht="9.6" x14ac:dyDescent="0.2"/>
    <row r="15" spans="1:8" s="102" customFormat="1" ht="9.6" x14ac:dyDescent="0.2">
      <c r="A15" s="320" t="s">
        <v>140</v>
      </c>
      <c r="B15" s="320"/>
      <c r="C15" s="336">
        <f>'titre 1a '!D16</f>
        <v>0</v>
      </c>
      <c r="D15" s="318"/>
      <c r="E15" s="318"/>
      <c r="F15" s="318"/>
      <c r="G15" s="318"/>
    </row>
    <row r="16" spans="1:8" s="109" customFormat="1" ht="11.4" x14ac:dyDescent="0.2">
      <c r="A16" s="321"/>
      <c r="B16" s="321"/>
      <c r="C16" s="319"/>
      <c r="D16" s="319"/>
      <c r="E16" s="319"/>
      <c r="F16" s="319"/>
      <c r="G16" s="319"/>
    </row>
    <row r="17" spans="1:7" s="108" customFormat="1" ht="13.5" customHeight="1" x14ac:dyDescent="0.25"/>
    <row r="18" spans="1:7" s="102" customFormat="1" ht="9.6" x14ac:dyDescent="0.2">
      <c r="A18" s="110"/>
      <c r="B18" s="111"/>
      <c r="C18" s="111"/>
      <c r="D18" s="111"/>
      <c r="E18" s="111"/>
      <c r="F18" s="111"/>
      <c r="G18" s="112"/>
    </row>
    <row r="19" spans="1:7" s="109" customFormat="1" ht="12" x14ac:dyDescent="0.25">
      <c r="A19" s="322" t="s">
        <v>141</v>
      </c>
      <c r="B19" s="323"/>
      <c r="C19" s="323"/>
      <c r="D19" s="323"/>
      <c r="E19" s="323"/>
      <c r="F19" s="323"/>
      <c r="G19" s="324"/>
    </row>
    <row r="20" spans="1:7" s="102" customFormat="1" ht="9.6" x14ac:dyDescent="0.2">
      <c r="A20" s="327" t="s">
        <v>142</v>
      </c>
      <c r="B20" s="328"/>
      <c r="C20" s="328"/>
      <c r="D20" s="328"/>
      <c r="E20" s="328"/>
      <c r="F20" s="328"/>
      <c r="G20" s="329"/>
    </row>
    <row r="21" spans="1:7" s="102" customFormat="1" ht="9.6" x14ac:dyDescent="0.2">
      <c r="A21" s="113"/>
      <c r="B21" s="114"/>
      <c r="C21" s="114"/>
      <c r="D21" s="114"/>
      <c r="E21" s="114"/>
      <c r="F21" s="114"/>
      <c r="G21" s="115"/>
    </row>
    <row r="22" spans="1:7" s="108" customFormat="1" ht="10.5" customHeight="1" x14ac:dyDescent="0.25"/>
    <row r="23" spans="1:7" s="109" customFormat="1" ht="12" x14ac:dyDescent="0.25">
      <c r="A23" s="330" t="s">
        <v>143</v>
      </c>
      <c r="B23" s="331"/>
      <c r="C23" s="331"/>
      <c r="D23" s="331"/>
      <c r="E23" s="331"/>
      <c r="F23" s="331"/>
      <c r="G23" s="331"/>
    </row>
    <row r="24" spans="1:7" s="102" customFormat="1" ht="9.6" x14ac:dyDescent="0.2"/>
    <row r="25" spans="1:7" s="102" customFormat="1" ht="30" customHeight="1" x14ac:dyDescent="0.2">
      <c r="A25" s="325" t="s">
        <v>144</v>
      </c>
      <c r="B25" s="326"/>
      <c r="C25" s="326"/>
      <c r="D25" s="326"/>
      <c r="E25" s="326"/>
      <c r="F25" s="326"/>
      <c r="G25" s="326"/>
    </row>
    <row r="26" spans="1:7" s="102" customFormat="1" ht="9.6" x14ac:dyDescent="0.2"/>
    <row r="27" spans="1:7" s="102" customFormat="1" ht="191.25" customHeight="1" x14ac:dyDescent="0.2">
      <c r="A27" s="272">
        <f>'notes 1a'!A27:G27</f>
        <v>0</v>
      </c>
      <c r="B27" s="273"/>
      <c r="C27" s="273"/>
      <c r="D27" s="273"/>
      <c r="E27" s="273"/>
      <c r="F27" s="273"/>
      <c r="G27" s="274"/>
    </row>
    <row r="28" spans="1:7" s="102" customFormat="1" ht="9.6" x14ac:dyDescent="0.2"/>
    <row r="29" spans="1:7" s="102" customFormat="1" ht="9.6" x14ac:dyDescent="0.2">
      <c r="A29" s="260" t="s">
        <v>145</v>
      </c>
      <c r="B29" s="260"/>
      <c r="C29" s="260"/>
      <c r="E29" s="260" t="s">
        <v>146</v>
      </c>
      <c r="F29" s="260"/>
      <c r="G29" s="260"/>
    </row>
    <row r="30" spans="1:7" s="102" customFormat="1" ht="9.6" x14ac:dyDescent="0.2">
      <c r="A30" s="260"/>
      <c r="B30" s="260"/>
      <c r="C30" s="260"/>
      <c r="E30" s="260"/>
      <c r="F30" s="260"/>
      <c r="G30" s="260"/>
    </row>
    <row r="31" spans="1:7" s="102" customFormat="1" ht="33" customHeight="1" x14ac:dyDescent="0.25">
      <c r="A31" s="261"/>
      <c r="B31" s="261"/>
      <c r="C31" s="261"/>
      <c r="E31" s="257"/>
      <c r="F31" s="257"/>
      <c r="G31" s="257"/>
    </row>
    <row r="32" spans="1:7" s="102" customFormat="1" ht="33.75" customHeight="1" x14ac:dyDescent="0.25">
      <c r="E32" s="319"/>
      <c r="F32" s="319"/>
      <c r="G32" s="319"/>
    </row>
    <row r="33" spans="1:7" s="102" customFormat="1" ht="9" customHeight="1" x14ac:dyDescent="0.2">
      <c r="E33" s="116"/>
      <c r="F33" s="116"/>
      <c r="G33" s="116"/>
    </row>
    <row r="34" spans="1:7" s="102" customFormat="1" ht="9.6" x14ac:dyDescent="0.2">
      <c r="A34" s="315" t="s">
        <v>147</v>
      </c>
      <c r="B34" s="316"/>
      <c r="C34" s="316"/>
      <c r="D34" s="316"/>
      <c r="E34" s="316"/>
      <c r="F34" s="316"/>
      <c r="G34" s="316"/>
    </row>
    <row r="35" spans="1:7" s="102" customFormat="1" ht="9.6" x14ac:dyDescent="0.2">
      <c r="A35" s="316"/>
      <c r="B35" s="316"/>
      <c r="C35" s="316"/>
      <c r="D35" s="316"/>
      <c r="E35" s="316"/>
      <c r="F35" s="316"/>
      <c r="G35" s="316"/>
    </row>
    <row r="36" spans="1:7" s="102" customFormat="1" ht="12.75" customHeight="1" x14ac:dyDescent="0.2">
      <c r="A36" s="316"/>
      <c r="B36" s="316"/>
      <c r="C36" s="316"/>
      <c r="D36" s="316"/>
      <c r="E36" s="316"/>
      <c r="F36" s="316"/>
      <c r="G36" s="316"/>
    </row>
    <row r="37" spans="1:7" s="102" customFormat="1" ht="9.6" hidden="1" x14ac:dyDescent="0.2">
      <c r="A37" s="316"/>
      <c r="B37" s="316"/>
      <c r="C37" s="316"/>
      <c r="D37" s="316"/>
      <c r="E37" s="316"/>
      <c r="F37" s="316"/>
      <c r="G37" s="316"/>
    </row>
    <row r="38" spans="1:7" s="102" customFormat="1" ht="16.5" customHeight="1" x14ac:dyDescent="0.25">
      <c r="A38" s="153" t="s">
        <v>213</v>
      </c>
      <c r="B38" s="153"/>
      <c r="C38" s="153"/>
      <c r="D38" s="153" t="s">
        <v>214</v>
      </c>
      <c r="E38" s="153"/>
      <c r="F38" s="153"/>
      <c r="G38" s="153"/>
    </row>
    <row r="39" spans="1:7" ht="10.199999999999999" customHeight="1" x14ac:dyDescent="0.25">
      <c r="A39" s="63">
        <v>6</v>
      </c>
      <c r="B39" s="62" t="s">
        <v>215</v>
      </c>
      <c r="C39"/>
      <c r="D39" s="63">
        <v>5</v>
      </c>
      <c r="E39" s="62" t="s">
        <v>216</v>
      </c>
      <c r="F39"/>
      <c r="G39"/>
    </row>
    <row r="40" spans="1:7" ht="10.199999999999999" customHeight="1" x14ac:dyDescent="0.25">
      <c r="A40" s="63" t="s">
        <v>148</v>
      </c>
      <c r="B40" s="62" t="s">
        <v>217</v>
      </c>
      <c r="C40"/>
      <c r="D40" s="63">
        <v>4</v>
      </c>
      <c r="E40" s="62" t="s">
        <v>218</v>
      </c>
      <c r="F40"/>
      <c r="G40"/>
    </row>
    <row r="41" spans="1:7" ht="10.199999999999999" customHeight="1" x14ac:dyDescent="0.25">
      <c r="A41" s="63">
        <v>5</v>
      </c>
      <c r="B41" s="62" t="s">
        <v>219</v>
      </c>
      <c r="C41"/>
      <c r="D41" s="63">
        <v>3</v>
      </c>
      <c r="E41" s="62" t="s">
        <v>220</v>
      </c>
      <c r="F41"/>
      <c r="G41"/>
    </row>
    <row r="42" spans="1:7" ht="10.199999999999999" customHeight="1" x14ac:dyDescent="0.25">
      <c r="A42" s="63" t="s">
        <v>149</v>
      </c>
      <c r="B42" s="62" t="s">
        <v>217</v>
      </c>
      <c r="C42"/>
      <c r="D42" s="63">
        <v>2</v>
      </c>
      <c r="E42" s="62" t="s">
        <v>221</v>
      </c>
      <c r="F42"/>
      <c r="G42"/>
    </row>
    <row r="43" spans="1:7" ht="10.199999999999999" customHeight="1" x14ac:dyDescent="0.25">
      <c r="A43" s="63">
        <v>4</v>
      </c>
      <c r="B43" s="62" t="s">
        <v>222</v>
      </c>
      <c r="C43"/>
      <c r="D43" s="63">
        <v>1</v>
      </c>
      <c r="E43" s="62" t="s">
        <v>223</v>
      </c>
      <c r="F43"/>
      <c r="G43"/>
    </row>
    <row r="44" spans="1:7" ht="10.199999999999999" customHeight="1" x14ac:dyDescent="0.25">
      <c r="A44" s="63" t="s">
        <v>150</v>
      </c>
      <c r="B44" s="62" t="s">
        <v>217</v>
      </c>
      <c r="C44"/>
      <c r="D44" s="63">
        <v>0</v>
      </c>
      <c r="E44" s="62" t="s">
        <v>224</v>
      </c>
      <c r="F44"/>
      <c r="G44"/>
    </row>
    <row r="45" spans="1:7" ht="10.199999999999999" customHeight="1" x14ac:dyDescent="0.25">
      <c r="A45" s="63">
        <v>3</v>
      </c>
      <c r="B45" s="62" t="s">
        <v>225</v>
      </c>
      <c r="C45"/>
      <c r="D45"/>
      <c r="E45"/>
      <c r="F45"/>
      <c r="G45"/>
    </row>
    <row r="46" spans="1:7" ht="10.199999999999999" customHeight="1" x14ac:dyDescent="0.25">
      <c r="A46" s="63" t="s">
        <v>151</v>
      </c>
      <c r="B46" s="62" t="s">
        <v>217</v>
      </c>
      <c r="C46"/>
      <c r="D46"/>
      <c r="E46"/>
      <c r="F46"/>
      <c r="G46"/>
    </row>
    <row r="47" spans="1:7" ht="10.199999999999999" customHeight="1" x14ac:dyDescent="0.25">
      <c r="A47" s="63">
        <v>2</v>
      </c>
      <c r="B47" s="62" t="s">
        <v>226</v>
      </c>
      <c r="C47"/>
      <c r="D47"/>
      <c r="E47"/>
      <c r="F47"/>
      <c r="G47"/>
    </row>
    <row r="48" spans="1:7" ht="10.199999999999999" customHeight="1" x14ac:dyDescent="0.25">
      <c r="A48" s="63" t="s">
        <v>152</v>
      </c>
      <c r="B48" s="62" t="s">
        <v>217</v>
      </c>
      <c r="C48"/>
      <c r="D48"/>
      <c r="E48"/>
      <c r="F48"/>
      <c r="G48"/>
    </row>
    <row r="49" spans="1:7" ht="10.199999999999999" customHeight="1" x14ac:dyDescent="0.25">
      <c r="A49" s="63">
        <v>1</v>
      </c>
      <c r="B49" s="62" t="s">
        <v>227</v>
      </c>
      <c r="C49"/>
      <c r="D49"/>
      <c r="E49"/>
      <c r="F49"/>
      <c r="G49"/>
    </row>
  </sheetData>
  <sheetProtection sheet="1" objects="1" scenarios="1"/>
  <mergeCells count="24">
    <mergeCell ref="A6:G6"/>
    <mergeCell ref="A8:G8"/>
    <mergeCell ref="C15:G16"/>
    <mergeCell ref="B5:F5"/>
    <mergeCell ref="B1:E1"/>
    <mergeCell ref="F1:F2"/>
    <mergeCell ref="B2:E2"/>
    <mergeCell ref="B3:E3"/>
    <mergeCell ref="F3:F4"/>
    <mergeCell ref="A34:G37"/>
    <mergeCell ref="A10:G10"/>
    <mergeCell ref="C12:G13"/>
    <mergeCell ref="A12:B13"/>
    <mergeCell ref="A15:B16"/>
    <mergeCell ref="A29:C30"/>
    <mergeCell ref="E29:G30"/>
    <mergeCell ref="A31:C31"/>
    <mergeCell ref="E31:G31"/>
    <mergeCell ref="E32:G32"/>
    <mergeCell ref="A19:G19"/>
    <mergeCell ref="A25:G25"/>
    <mergeCell ref="A20:G20"/>
    <mergeCell ref="A23:G23"/>
    <mergeCell ref="A27:G27"/>
  </mergeCells>
  <phoneticPr fontId="5" type="noConversion"/>
  <conditionalFormatting sqref="C12:G16">
    <cfRule type="cellIs" dxfId="4" priority="3" operator="equal">
      <formula>0</formula>
    </cfRule>
  </conditionalFormatting>
  <conditionalFormatting sqref="A27:G27">
    <cfRule type="cellIs" dxfId="3" priority="2" operator="equal">
      <formula>0</formula>
    </cfRule>
  </conditionalFormatting>
  <conditionalFormatting sqref="G1:G3">
    <cfRule type="cellIs" dxfId="2" priority="1" operator="equal">
      <formula>0</formula>
    </cfRule>
  </conditionalFormatting>
  <pageMargins left="0.78740157480314965" right="0.78740157480314965" top="0.78740157480314965" bottom="0.78740157480314965" header="0.11811023622047245" footer="0.11811023622047245"/>
  <pageSetup paperSize="9" scale="94" orientation="portrait" r:id="rId1"/>
  <headerFooter alignWithMargins="0">
    <oddFooter>&amp;CPage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J177"/>
  <sheetViews>
    <sheetView view="pageBreakPreview" zoomScaleNormal="100" zoomScaleSheetLayoutView="100" workbookViewId="0">
      <selection activeCell="F1" sqref="F1:H1"/>
    </sheetView>
  </sheetViews>
  <sheetFormatPr baseColWidth="10" defaultRowHeight="13.2" x14ac:dyDescent="0.25"/>
  <cols>
    <col min="1" max="1" width="2.33203125" style="62" customWidth="1"/>
    <col min="2" max="2" width="19.109375" customWidth="1"/>
    <col min="3" max="3" width="15" customWidth="1"/>
    <col min="4" max="4" width="7.44140625" customWidth="1"/>
    <col min="5" max="5" width="7.88671875" customWidth="1"/>
    <col min="6" max="6" width="7.44140625" customWidth="1"/>
    <col min="7" max="7" width="24.109375" customWidth="1"/>
    <col min="8" max="8" width="10" customWidth="1"/>
  </cols>
  <sheetData>
    <row r="1" spans="1:10" s="48" customFormat="1" ht="15" customHeight="1" x14ac:dyDescent="0.25">
      <c r="A1" s="313">
        <v>21806</v>
      </c>
      <c r="B1" s="313"/>
      <c r="D1" s="48" t="s">
        <v>153</v>
      </c>
      <c r="F1" s="314">
        <f>'titre 1a '!D14</f>
        <v>0</v>
      </c>
      <c r="G1" s="314"/>
      <c r="H1" s="314"/>
    </row>
    <row r="2" spans="1:10" s="48" customFormat="1" ht="6.75" customHeight="1" x14ac:dyDescent="0.2"/>
    <row r="3" spans="1:10" s="54" customFormat="1" ht="11.4" customHeight="1" x14ac:dyDescent="0.2">
      <c r="A3" s="301" t="s">
        <v>154</v>
      </c>
      <c r="B3" s="301"/>
      <c r="C3" s="301"/>
      <c r="D3" s="301"/>
      <c r="E3" s="301"/>
      <c r="F3" s="301"/>
      <c r="G3" s="301"/>
      <c r="H3" s="302"/>
    </row>
    <row r="4" spans="1:10" s="54" customFormat="1" ht="15" customHeight="1" x14ac:dyDescent="0.2">
      <c r="A4" s="301"/>
      <c r="B4" s="301"/>
      <c r="C4" s="301"/>
      <c r="D4" s="301"/>
      <c r="E4" s="301"/>
      <c r="F4" s="301"/>
      <c r="G4" s="301"/>
      <c r="H4" s="302"/>
    </row>
    <row r="5" spans="1:10" s="48" customFormat="1" ht="2.25" hidden="1" customHeight="1" x14ac:dyDescent="0.2"/>
    <row r="6" spans="1:10" s="48" customFormat="1" ht="32.25" customHeight="1" x14ac:dyDescent="0.2">
      <c r="A6" s="64" t="s">
        <v>155</v>
      </c>
      <c r="B6" s="65"/>
      <c r="C6" s="65"/>
      <c r="D6" s="66" t="s">
        <v>156</v>
      </c>
      <c r="E6" s="67" t="s">
        <v>157</v>
      </c>
      <c r="F6" s="66" t="s">
        <v>158</v>
      </c>
      <c r="G6" s="64" t="s">
        <v>159</v>
      </c>
      <c r="H6" s="68"/>
    </row>
    <row r="7" spans="1:10" s="48" customFormat="1" ht="27" customHeight="1" x14ac:dyDescent="0.2">
      <c r="A7" s="69" t="s">
        <v>110</v>
      </c>
      <c r="B7" s="305" t="s">
        <v>189</v>
      </c>
      <c r="C7" s="306"/>
      <c r="D7" s="70" t="str">
        <f>IF('notes détail'!H18="","",'notes détail'!H18)</f>
        <v/>
      </c>
      <c r="E7" s="71">
        <v>4</v>
      </c>
      <c r="F7" s="72" t="str">
        <f>IF(D7="","",D7*E7)</f>
        <v/>
      </c>
      <c r="G7" s="311"/>
      <c r="H7" s="312"/>
    </row>
    <row r="8" spans="1:10" s="48" customFormat="1" ht="72" customHeight="1" x14ac:dyDescent="0.2">
      <c r="A8" s="69" t="s">
        <v>109</v>
      </c>
      <c r="B8" s="305" t="s">
        <v>190</v>
      </c>
      <c r="C8" s="306"/>
      <c r="D8" s="70" t="str">
        <f>IF('notes détail'!H26="","",'notes détail'!H26)</f>
        <v/>
      </c>
      <c r="E8" s="71">
        <v>3</v>
      </c>
      <c r="F8" s="72" t="str">
        <f>IF(D8="","",D8*E8)</f>
        <v/>
      </c>
      <c r="G8" s="311"/>
      <c r="H8" s="312"/>
    </row>
    <row r="9" spans="1:10" s="74" customFormat="1" ht="26.25" customHeight="1" x14ac:dyDescent="0.25">
      <c r="A9" s="73" t="s">
        <v>116</v>
      </c>
      <c r="B9" s="309" t="s">
        <v>188</v>
      </c>
      <c r="C9" s="310"/>
      <c r="D9" s="70" t="str">
        <f>IF('notes détail'!I29="","",'notes détail'!I29)</f>
        <v/>
      </c>
      <c r="E9" s="71">
        <v>1</v>
      </c>
      <c r="F9" s="72" t="str">
        <f>IF(D9="","",D9*E9)</f>
        <v/>
      </c>
      <c r="G9" s="303"/>
      <c r="H9" s="304"/>
    </row>
    <row r="10" spans="1:10" s="48" customFormat="1" ht="73.5" customHeight="1" thickBot="1" x14ac:dyDescent="0.25">
      <c r="A10" s="69" t="s">
        <v>117</v>
      </c>
      <c r="B10" s="297" t="s">
        <v>191</v>
      </c>
      <c r="C10" s="298"/>
      <c r="D10" s="70" t="str">
        <f>IF('notes détail'!I30="","",'notes détail'!I30)</f>
        <v/>
      </c>
      <c r="E10" s="71">
        <v>1</v>
      </c>
      <c r="F10" s="72" t="str">
        <f>IF(D10="","",D10*E10)</f>
        <v/>
      </c>
      <c r="G10" s="311"/>
      <c r="H10" s="312"/>
    </row>
    <row r="11" spans="1:10" s="48" customFormat="1" ht="31.5" customHeight="1" thickTop="1" thickBot="1" x14ac:dyDescent="0.25">
      <c r="A11" s="75"/>
      <c r="B11" s="76"/>
      <c r="C11" s="76"/>
      <c r="D11" s="76"/>
      <c r="E11" s="131"/>
      <c r="F11" s="132" t="str">
        <f>IF(F10="","",SUM(F7:F10))</f>
        <v/>
      </c>
      <c r="G11" s="77" t="s">
        <v>183</v>
      </c>
      <c r="H11" s="133" t="str">
        <f>IF(F11="","",ROUND(F11/9,1))</f>
        <v/>
      </c>
      <c r="I11" s="127"/>
      <c r="J11" s="127"/>
    </row>
    <row r="12" spans="1:10" s="48" customFormat="1" ht="9" customHeight="1" thickTop="1" x14ac:dyDescent="0.2">
      <c r="A12" s="78"/>
      <c r="E12" s="79"/>
    </row>
    <row r="13" spans="1:10" s="48" customFormat="1" ht="32.25" customHeight="1" x14ac:dyDescent="0.2">
      <c r="A13" s="301" t="s">
        <v>184</v>
      </c>
      <c r="B13" s="301"/>
      <c r="C13" s="301"/>
      <c r="D13" s="301"/>
      <c r="E13" s="301"/>
      <c r="F13" s="301"/>
      <c r="G13" s="301"/>
      <c r="H13" s="302"/>
    </row>
    <row r="14" spans="1:10" s="48" customFormat="1" ht="27" customHeight="1" x14ac:dyDescent="0.2">
      <c r="A14" s="64" t="s">
        <v>155</v>
      </c>
      <c r="B14" s="65"/>
      <c r="C14" s="65"/>
      <c r="D14" s="67" t="s">
        <v>162</v>
      </c>
      <c r="E14" s="67" t="s">
        <v>157</v>
      </c>
      <c r="F14" s="66" t="s">
        <v>158</v>
      </c>
      <c r="G14" s="64" t="s">
        <v>159</v>
      </c>
      <c r="H14" s="68"/>
    </row>
    <row r="15" spans="1:10" s="48" customFormat="1" ht="27.6" customHeight="1" x14ac:dyDescent="0.2">
      <c r="A15" s="69" t="s">
        <v>110</v>
      </c>
      <c r="B15" s="305" t="s">
        <v>179</v>
      </c>
      <c r="C15" s="306"/>
      <c r="D15" s="70" t="str">
        <f>IF('notes 1b'!D15="","",'notes 1b'!D15)</f>
        <v/>
      </c>
      <c r="E15" s="80">
        <v>3</v>
      </c>
      <c r="F15" s="72" t="str">
        <f>IF(D15="","",D15*E15)</f>
        <v/>
      </c>
      <c r="G15" s="288"/>
      <c r="H15" s="289"/>
    </row>
    <row r="16" spans="1:10" s="48" customFormat="1" ht="62.4" customHeight="1" x14ac:dyDescent="0.2">
      <c r="A16" s="69" t="s">
        <v>109</v>
      </c>
      <c r="B16" s="305" t="s">
        <v>160</v>
      </c>
      <c r="C16" s="306"/>
      <c r="D16" s="70" t="str">
        <f>IF('notes 1b'!D16="","",'notes 1b'!D16)</f>
        <v/>
      </c>
      <c r="E16" s="80">
        <v>2</v>
      </c>
      <c r="F16" s="72" t="str">
        <f>IF(D16="","",D16*E16)</f>
        <v/>
      </c>
      <c r="G16" s="288"/>
      <c r="H16" s="289"/>
    </row>
    <row r="17" spans="1:8" s="74" customFormat="1" ht="40.200000000000003" customHeight="1" x14ac:dyDescent="0.25">
      <c r="A17" s="69" t="s">
        <v>116</v>
      </c>
      <c r="B17" s="286" t="s">
        <v>163</v>
      </c>
      <c r="C17" s="287"/>
      <c r="D17" s="70" t="str">
        <f>IF('notes 1b'!D17="","",'notes 1b'!D17)</f>
        <v/>
      </c>
      <c r="E17" s="80">
        <v>2</v>
      </c>
      <c r="F17" s="72" t="str">
        <f>IF(D17="","",D17*E17)</f>
        <v/>
      </c>
      <c r="G17" s="288"/>
      <c r="H17" s="289"/>
    </row>
    <row r="18" spans="1:8" s="48" customFormat="1" ht="36.75" customHeight="1" x14ac:dyDescent="0.2">
      <c r="A18" s="73" t="s">
        <v>117</v>
      </c>
      <c r="B18" s="309" t="s">
        <v>161</v>
      </c>
      <c r="C18" s="310"/>
      <c r="D18" s="70" t="str">
        <f>IF('notes 1b'!D18="","",'notes 1b'!D18)</f>
        <v/>
      </c>
      <c r="E18" s="71">
        <v>1</v>
      </c>
      <c r="F18" s="72" t="str">
        <f>IF(D18="","",D18*E18)</f>
        <v/>
      </c>
      <c r="G18" s="303"/>
      <c r="H18" s="304"/>
    </row>
    <row r="19" spans="1:8" s="48" customFormat="1" ht="77.400000000000006" customHeight="1" thickBot="1" x14ac:dyDescent="0.25">
      <c r="A19" s="69" t="s">
        <v>118</v>
      </c>
      <c r="B19" s="297" t="s">
        <v>185</v>
      </c>
      <c r="C19" s="298"/>
      <c r="D19" s="70" t="str">
        <f>IF('notes 1b'!D19="","",'notes 1b'!D19)</f>
        <v/>
      </c>
      <c r="E19" s="80">
        <v>1</v>
      </c>
      <c r="F19" s="72" t="str">
        <f>IF(D19="","",D19*E19)</f>
        <v/>
      </c>
      <c r="G19" s="129"/>
      <c r="H19" s="130"/>
    </row>
    <row r="20" spans="1:8" s="79" customFormat="1" ht="24.75" customHeight="1" thickTop="1" thickBot="1" x14ac:dyDescent="0.25">
      <c r="A20" s="75"/>
      <c r="B20" s="76"/>
      <c r="C20" s="76"/>
      <c r="D20" s="76"/>
      <c r="E20" s="81"/>
      <c r="F20" s="132" t="str">
        <f>IF(F19="","",SUM(F15:F19))</f>
        <v/>
      </c>
      <c r="G20" s="83" t="s">
        <v>183</v>
      </c>
      <c r="H20" s="133" t="str">
        <f>IF(F20="","",ROUND(F20/9,1))</f>
        <v/>
      </c>
    </row>
    <row r="21" spans="1:8" s="79" customFormat="1" ht="9.75" customHeight="1" thickTop="1" x14ac:dyDescent="0.2">
      <c r="A21" s="75"/>
      <c r="B21" s="76"/>
      <c r="C21" s="76"/>
      <c r="D21" s="76"/>
      <c r="E21" s="81"/>
      <c r="F21" s="136"/>
      <c r="G21" s="137"/>
      <c r="H21" s="138"/>
    </row>
    <row r="22" spans="1:8" s="54" customFormat="1" ht="12" x14ac:dyDescent="0.2">
      <c r="A22" s="299" t="s">
        <v>164</v>
      </c>
      <c r="B22" s="299"/>
      <c r="C22" s="299"/>
      <c r="D22" s="299"/>
      <c r="E22" s="299"/>
      <c r="F22" s="299"/>
      <c r="G22" s="299"/>
      <c r="H22" s="300"/>
    </row>
    <row r="23" spans="1:8" s="48" customFormat="1" ht="12" customHeight="1" x14ac:dyDescent="0.2">
      <c r="A23" s="78"/>
      <c r="E23" s="79"/>
    </row>
    <row r="24" spans="1:8" s="48" customFormat="1" ht="32.25" customHeight="1" x14ac:dyDescent="0.2">
      <c r="A24" s="64"/>
      <c r="B24" s="65"/>
      <c r="C24" s="65"/>
      <c r="D24" s="67" t="s">
        <v>162</v>
      </c>
      <c r="E24" s="67" t="s">
        <v>165</v>
      </c>
      <c r="F24" s="66" t="s">
        <v>158</v>
      </c>
      <c r="G24" s="64" t="s">
        <v>159</v>
      </c>
      <c r="H24" s="68"/>
    </row>
    <row r="25" spans="1:8" s="48" customFormat="1" ht="28.5" customHeight="1" x14ac:dyDescent="0.2">
      <c r="A25" s="69" t="s">
        <v>166</v>
      </c>
      <c r="B25" s="286" t="s">
        <v>167</v>
      </c>
      <c r="C25" s="287"/>
      <c r="D25" s="72" t="str">
        <f>IF(H11="","",H11)</f>
        <v/>
      </c>
      <c r="E25" s="87">
        <v>2</v>
      </c>
      <c r="F25" s="72" t="str">
        <f>IF(D25="","",D25*E25)</f>
        <v/>
      </c>
      <c r="G25" s="288"/>
      <c r="H25" s="289"/>
    </row>
    <row r="26" spans="1:8" s="48" customFormat="1" ht="29.25" customHeight="1" x14ac:dyDescent="0.2">
      <c r="A26" s="69" t="s">
        <v>168</v>
      </c>
      <c r="B26" s="286" t="s">
        <v>169</v>
      </c>
      <c r="C26" s="287"/>
      <c r="D26" s="70" t="str">
        <f>IF(H20="","",H20)</f>
        <v/>
      </c>
      <c r="E26" s="87">
        <v>1</v>
      </c>
      <c r="F26" s="72" t="str">
        <f>IF(D26="","",D26*E26)</f>
        <v/>
      </c>
      <c r="G26" s="288"/>
      <c r="H26" s="289"/>
    </row>
    <row r="27" spans="1:8" s="48" customFormat="1" ht="28.5" customHeight="1" x14ac:dyDescent="0.2">
      <c r="A27" s="69" t="s">
        <v>170</v>
      </c>
      <c r="B27" s="286" t="s">
        <v>171</v>
      </c>
      <c r="C27" s="287"/>
      <c r="D27" s="70" t="str">
        <f>IF('notes 1b'!D27="","",'notes 1b'!D27)</f>
        <v/>
      </c>
      <c r="E27" s="88">
        <v>1</v>
      </c>
      <c r="F27" s="72" t="str">
        <f>IF(D27="","",D27*E27)</f>
        <v/>
      </c>
      <c r="G27" s="288"/>
      <c r="H27" s="289"/>
    </row>
    <row r="28" spans="1:8" s="48" customFormat="1" ht="31.5" customHeight="1" thickBot="1" x14ac:dyDescent="0.25">
      <c r="A28" s="69" t="s">
        <v>172</v>
      </c>
      <c r="B28" s="286" t="s">
        <v>173</v>
      </c>
      <c r="C28" s="287"/>
      <c r="D28" s="70" t="str">
        <f>IF('notes 1b'!D28="","",'notes 1b'!D28)</f>
        <v/>
      </c>
      <c r="E28" s="88">
        <v>1</v>
      </c>
      <c r="F28" s="72" t="str">
        <f>IF(D28="","",D28*E28)</f>
        <v/>
      </c>
      <c r="G28" s="288"/>
      <c r="H28" s="289"/>
    </row>
    <row r="29" spans="1:8" s="48" customFormat="1" ht="30" customHeight="1" thickTop="1" thickBot="1" x14ac:dyDescent="0.25">
      <c r="A29" s="75"/>
      <c r="B29" s="76"/>
      <c r="C29" s="76"/>
      <c r="D29" s="76"/>
      <c r="E29" s="89"/>
      <c r="F29" s="132" t="str">
        <f>IF(F28="","",SUM(F25:F28))</f>
        <v/>
      </c>
      <c r="G29" s="83" t="s">
        <v>174</v>
      </c>
      <c r="H29" s="118" t="str">
        <f>IF(ISERROR(SUM(F29/5)),"",ROUND(F29/5,1))</f>
        <v/>
      </c>
    </row>
    <row r="30" spans="1:8" s="91" customFormat="1" ht="17.25" customHeight="1" thickTop="1" x14ac:dyDescent="0.25">
      <c r="A30" s="90" t="s">
        <v>175</v>
      </c>
      <c r="E30" s="92"/>
      <c r="F30" s="61"/>
      <c r="G30" s="61"/>
      <c r="H30" s="92"/>
    </row>
    <row r="31" spans="1:8" s="48" customFormat="1" ht="6.75" customHeight="1" x14ac:dyDescent="0.2">
      <c r="A31" s="78"/>
      <c r="E31" s="79"/>
    </row>
    <row r="32" spans="1:8" s="48" customFormat="1" ht="27" customHeight="1" x14ac:dyDescent="0.2">
      <c r="A32" s="292" t="s">
        <v>182</v>
      </c>
      <c r="B32" s="293"/>
      <c r="C32" s="293"/>
      <c r="D32" s="293"/>
      <c r="E32" s="293"/>
      <c r="F32" s="293"/>
      <c r="G32" s="293"/>
      <c r="H32" s="293"/>
    </row>
    <row r="33" spans="1:8" s="54" customFormat="1" ht="6" customHeight="1" x14ac:dyDescent="0.2">
      <c r="A33" s="294"/>
      <c r="B33" s="294"/>
      <c r="C33" s="294"/>
      <c r="D33" s="294"/>
      <c r="E33" s="294"/>
      <c r="F33" s="294"/>
      <c r="G33" s="294"/>
      <c r="H33" s="295"/>
    </row>
    <row r="34" spans="1:8" s="48" customFormat="1" ht="9.6" x14ac:dyDescent="0.2">
      <c r="A34" s="296" t="s">
        <v>177</v>
      </c>
      <c r="B34" s="258"/>
      <c r="C34" s="258"/>
      <c r="D34" s="258"/>
      <c r="F34" s="258" t="s">
        <v>178</v>
      </c>
      <c r="G34" s="258"/>
      <c r="H34" s="258"/>
    </row>
    <row r="35" spans="1:8" s="48" customFormat="1" ht="9.6" x14ac:dyDescent="0.2">
      <c r="A35" s="258"/>
      <c r="B35" s="258"/>
      <c r="C35" s="258"/>
      <c r="D35" s="258"/>
      <c r="F35" s="258"/>
      <c r="G35" s="258"/>
      <c r="H35" s="258"/>
    </row>
    <row r="36" spans="1:8" s="48" customFormat="1" ht="28.5" customHeight="1" x14ac:dyDescent="0.25">
      <c r="A36" s="290"/>
      <c r="B36" s="291"/>
      <c r="C36" s="291"/>
      <c r="D36" s="291"/>
      <c r="F36" s="291"/>
      <c r="G36" s="291"/>
      <c r="H36" s="291"/>
    </row>
    <row r="37" spans="1:8" s="48" customFormat="1" ht="9.6" x14ac:dyDescent="0.2">
      <c r="A37" s="78"/>
    </row>
    <row r="38" spans="1:8" s="48" customFormat="1" ht="9.6" x14ac:dyDescent="0.2">
      <c r="A38" s="78"/>
    </row>
    <row r="39" spans="1:8" s="48" customFormat="1" ht="9.6" x14ac:dyDescent="0.2">
      <c r="A39" s="78"/>
    </row>
    <row r="40" spans="1:8" s="48" customFormat="1" ht="9.6" x14ac:dyDescent="0.2">
      <c r="A40" s="78"/>
    </row>
    <row r="41" spans="1:8" s="48" customFormat="1" ht="9.6" x14ac:dyDescent="0.2">
      <c r="A41" s="78"/>
    </row>
    <row r="42" spans="1:8" s="48" customFormat="1" ht="9.6" x14ac:dyDescent="0.2">
      <c r="A42" s="78"/>
    </row>
    <row r="43" spans="1:8" s="48" customFormat="1" ht="9.6" x14ac:dyDescent="0.2">
      <c r="A43" s="78"/>
    </row>
    <row r="44" spans="1:8" s="48" customFormat="1" ht="9.6" x14ac:dyDescent="0.2">
      <c r="A44" s="78"/>
    </row>
    <row r="45" spans="1:8" s="48" customFormat="1" ht="9.6" x14ac:dyDescent="0.2">
      <c r="A45" s="78"/>
    </row>
    <row r="46" spans="1:8" s="48" customFormat="1" ht="9.6" x14ac:dyDescent="0.2">
      <c r="A46" s="78"/>
    </row>
    <row r="47" spans="1:8" s="48" customFormat="1" ht="9.6" x14ac:dyDescent="0.2">
      <c r="A47" s="78"/>
    </row>
    <row r="48" spans="1:8" s="48" customFormat="1" ht="9.6" x14ac:dyDescent="0.2">
      <c r="A48" s="78"/>
    </row>
    <row r="49" spans="1:1" s="48" customFormat="1" ht="9.6" x14ac:dyDescent="0.2">
      <c r="A49" s="78"/>
    </row>
    <row r="50" spans="1:1" s="48" customFormat="1" ht="9.6" x14ac:dyDescent="0.2">
      <c r="A50" s="78"/>
    </row>
    <row r="51" spans="1:1" s="48" customFormat="1" ht="9.6" x14ac:dyDescent="0.2">
      <c r="A51" s="78"/>
    </row>
    <row r="52" spans="1:1" s="48" customFormat="1" ht="9.6" x14ac:dyDescent="0.2">
      <c r="A52" s="78"/>
    </row>
    <row r="53" spans="1:1" s="48" customFormat="1" ht="9.6" x14ac:dyDescent="0.2">
      <c r="A53" s="78"/>
    </row>
    <row r="54" spans="1:1" s="48" customFormat="1" ht="9.6" x14ac:dyDescent="0.2">
      <c r="A54" s="78"/>
    </row>
    <row r="55" spans="1:1" s="48" customFormat="1" ht="9.6" x14ac:dyDescent="0.2">
      <c r="A55" s="78"/>
    </row>
    <row r="56" spans="1:1" s="48" customFormat="1" ht="9.6" x14ac:dyDescent="0.2">
      <c r="A56" s="78"/>
    </row>
    <row r="57" spans="1:1" s="48" customFormat="1" ht="9.6" x14ac:dyDescent="0.2">
      <c r="A57" s="78"/>
    </row>
    <row r="58" spans="1:1" s="48" customFormat="1" ht="9.6" x14ac:dyDescent="0.2">
      <c r="A58" s="78"/>
    </row>
    <row r="59" spans="1:1" s="48" customFormat="1" ht="9.6" x14ac:dyDescent="0.2">
      <c r="A59" s="78"/>
    </row>
    <row r="60" spans="1:1" s="48" customFormat="1" ht="9.6" x14ac:dyDescent="0.2">
      <c r="A60" s="78"/>
    </row>
    <row r="61" spans="1:1" s="48" customFormat="1" ht="9.6" x14ac:dyDescent="0.2">
      <c r="A61" s="78"/>
    </row>
    <row r="62" spans="1:1" s="48" customFormat="1" ht="9.6" x14ac:dyDescent="0.2">
      <c r="A62" s="78"/>
    </row>
    <row r="63" spans="1:1" s="48" customFormat="1" ht="9.6" x14ac:dyDescent="0.2">
      <c r="A63" s="78"/>
    </row>
    <row r="64" spans="1:1" s="48" customFormat="1" ht="9.6" x14ac:dyDescent="0.2">
      <c r="A64" s="78"/>
    </row>
    <row r="65" spans="1:1" s="48" customFormat="1" ht="9.6" x14ac:dyDescent="0.2">
      <c r="A65" s="78"/>
    </row>
    <row r="66" spans="1:1" s="48" customFormat="1" ht="9.6" x14ac:dyDescent="0.2"/>
    <row r="67" spans="1:1" s="48" customFormat="1" ht="9.6" x14ac:dyDescent="0.2"/>
    <row r="68" spans="1:1" s="48" customFormat="1" ht="9.6" x14ac:dyDescent="0.2"/>
    <row r="69" spans="1:1" s="48" customFormat="1" ht="9.6" x14ac:dyDescent="0.2"/>
    <row r="70" spans="1:1" s="48" customFormat="1" ht="9.6" x14ac:dyDescent="0.2"/>
    <row r="71" spans="1:1" s="48" customFormat="1" ht="9.6" x14ac:dyDescent="0.2"/>
    <row r="72" spans="1:1" s="48" customFormat="1" ht="9.6" x14ac:dyDescent="0.2"/>
    <row r="73" spans="1:1" s="48" customFormat="1" ht="9.6" x14ac:dyDescent="0.2"/>
    <row r="74" spans="1:1" s="48" customFormat="1" ht="9.6" x14ac:dyDescent="0.2"/>
    <row r="75" spans="1:1" s="48" customFormat="1" ht="9.6" x14ac:dyDescent="0.2"/>
    <row r="76" spans="1:1" s="48" customFormat="1" ht="9.6" x14ac:dyDescent="0.2"/>
    <row r="77" spans="1:1" s="48" customFormat="1" ht="9.6" x14ac:dyDescent="0.2"/>
    <row r="78" spans="1:1" s="48" customFormat="1" ht="9.6" x14ac:dyDescent="0.2"/>
    <row r="79" spans="1:1" s="48" customFormat="1" ht="9.6" x14ac:dyDescent="0.2"/>
    <row r="80" spans="1:1" s="48" customFormat="1" ht="9.6" x14ac:dyDescent="0.2"/>
    <row r="81" s="48" customFormat="1" ht="9.6" x14ac:dyDescent="0.2"/>
    <row r="82" s="48" customFormat="1" ht="9.6" x14ac:dyDescent="0.2"/>
    <row r="83" s="48" customFormat="1" ht="9.6" x14ac:dyDescent="0.2"/>
    <row r="84" s="48" customFormat="1" ht="9.6" x14ac:dyDescent="0.2"/>
    <row r="85" s="48" customFormat="1" ht="9.6" x14ac:dyDescent="0.2"/>
    <row r="86" s="48" customFormat="1" ht="9.6" x14ac:dyDescent="0.2"/>
    <row r="87" s="48" customFormat="1" ht="9.6" x14ac:dyDescent="0.2"/>
    <row r="88" s="48" customFormat="1" ht="9.6" x14ac:dyDescent="0.2"/>
    <row r="89" s="48" customFormat="1" ht="9.6" x14ac:dyDescent="0.2"/>
    <row r="90" s="48" customFormat="1" ht="9.6" x14ac:dyDescent="0.2"/>
    <row r="91" s="48" customFormat="1" ht="9.6" x14ac:dyDescent="0.2"/>
    <row r="92" s="48" customFormat="1" ht="9.6" x14ac:dyDescent="0.2"/>
    <row r="93" s="48" customFormat="1" ht="9.6" x14ac:dyDescent="0.2"/>
    <row r="94" s="48" customFormat="1" ht="9.6" x14ac:dyDescent="0.2"/>
    <row r="95" s="48" customFormat="1" ht="9.6" x14ac:dyDescent="0.2"/>
    <row r="96" s="48" customFormat="1" ht="9.6" x14ac:dyDescent="0.2"/>
    <row r="97" s="48" customFormat="1" ht="9.6" x14ac:dyDescent="0.2"/>
    <row r="98" s="48" customFormat="1" ht="9.6" x14ac:dyDescent="0.2"/>
    <row r="99" s="48" customFormat="1" ht="9.6" x14ac:dyDescent="0.2"/>
    <row r="100" s="48" customFormat="1" ht="9.6" x14ac:dyDescent="0.2"/>
    <row r="101" s="48" customFormat="1" ht="9.6" x14ac:dyDescent="0.2"/>
    <row r="102" s="48" customFormat="1" ht="9.6" x14ac:dyDescent="0.2"/>
    <row r="103" s="48" customFormat="1" ht="9.6" x14ac:dyDescent="0.2"/>
    <row r="104" s="48" customFormat="1" ht="9.6" x14ac:dyDescent="0.2"/>
    <row r="105" s="48" customFormat="1" ht="9.6" x14ac:dyDescent="0.2"/>
    <row r="106" s="48" customFormat="1" ht="9.6" x14ac:dyDescent="0.2"/>
    <row r="107" s="48" customFormat="1" ht="9.6" x14ac:dyDescent="0.2"/>
    <row r="108" s="48" customFormat="1" ht="9.6" x14ac:dyDescent="0.2"/>
    <row r="109" s="48" customFormat="1" ht="9.6" x14ac:dyDescent="0.2"/>
    <row r="110" s="48" customFormat="1" ht="9.6" x14ac:dyDescent="0.2"/>
    <row r="111" s="48" customFormat="1" ht="9.6" x14ac:dyDescent="0.2"/>
    <row r="112" s="48" customFormat="1" ht="9.6" x14ac:dyDescent="0.2"/>
    <row r="113" s="48" customFormat="1" ht="9.6" x14ac:dyDescent="0.2"/>
    <row r="114" s="48" customFormat="1" ht="9.6" x14ac:dyDescent="0.2"/>
    <row r="115" s="48" customFormat="1" ht="9.6" x14ac:dyDescent="0.2"/>
    <row r="116" s="48" customFormat="1" ht="9.6" x14ac:dyDescent="0.2"/>
    <row r="117" s="48" customFormat="1" ht="9.6" x14ac:dyDescent="0.2"/>
    <row r="118" s="48" customFormat="1" ht="9.6" x14ac:dyDescent="0.2"/>
    <row r="119" s="48" customFormat="1" ht="9.6" x14ac:dyDescent="0.2"/>
    <row r="120" s="48" customFormat="1" ht="9.6" x14ac:dyDescent="0.2"/>
    <row r="121" s="48" customFormat="1" ht="9.6" x14ac:dyDescent="0.2"/>
    <row r="122" s="48" customFormat="1" ht="9.6" x14ac:dyDescent="0.2"/>
    <row r="123" s="48" customFormat="1" ht="9.6" x14ac:dyDescent="0.2"/>
    <row r="124" s="48" customFormat="1" ht="9.6" x14ac:dyDescent="0.2"/>
    <row r="125" s="48" customFormat="1" ht="9.6" x14ac:dyDescent="0.2"/>
    <row r="126" s="48" customFormat="1" ht="9.6" x14ac:dyDescent="0.2"/>
    <row r="127" s="48" customFormat="1" ht="9.6" x14ac:dyDescent="0.2"/>
    <row r="128" s="48" customFormat="1" ht="9.6" x14ac:dyDescent="0.2"/>
    <row r="129" s="48" customFormat="1" ht="9.6" x14ac:dyDescent="0.2"/>
    <row r="130" s="48" customFormat="1" ht="9.6" x14ac:dyDescent="0.2"/>
    <row r="131" s="48" customFormat="1" ht="9.6" x14ac:dyDescent="0.2"/>
    <row r="132" s="48" customFormat="1" ht="9.6" x14ac:dyDescent="0.2"/>
    <row r="133" s="48" customFormat="1" ht="9.6" x14ac:dyDescent="0.2"/>
    <row r="134" s="48" customFormat="1" ht="9.6" x14ac:dyDescent="0.2"/>
    <row r="135" s="48" customFormat="1" ht="9.6" x14ac:dyDescent="0.2"/>
    <row r="136" s="48" customFormat="1" ht="9.6" x14ac:dyDescent="0.2"/>
    <row r="137" s="48" customFormat="1" ht="9.6" x14ac:dyDescent="0.2"/>
    <row r="138" s="48" customFormat="1" ht="9.6" x14ac:dyDescent="0.2"/>
    <row r="139" s="48" customFormat="1" ht="9.6" x14ac:dyDescent="0.2"/>
    <row r="140" s="48" customFormat="1" ht="9.6" x14ac:dyDescent="0.2"/>
    <row r="141" s="48" customFormat="1" ht="9.6" x14ac:dyDescent="0.2"/>
    <row r="142" s="48" customFormat="1" ht="9.6" x14ac:dyDescent="0.2"/>
    <row r="143" s="48" customFormat="1" ht="9.6" x14ac:dyDescent="0.2"/>
    <row r="144" s="48" customFormat="1" ht="9.6" x14ac:dyDescent="0.2"/>
    <row r="145" s="48" customFormat="1" ht="9.6" x14ac:dyDescent="0.2"/>
    <row r="146" s="48" customFormat="1" ht="9.6" x14ac:dyDescent="0.2"/>
    <row r="147" s="48" customFormat="1" ht="9.6" x14ac:dyDescent="0.2"/>
    <row r="148" s="48" customFormat="1" ht="9.6" x14ac:dyDescent="0.2"/>
    <row r="149" s="48" customFormat="1" ht="9.6" x14ac:dyDescent="0.2"/>
    <row r="150" s="48" customFormat="1" ht="9.6" x14ac:dyDescent="0.2"/>
    <row r="151" s="48" customFormat="1" ht="9.6" x14ac:dyDescent="0.2"/>
    <row r="152" s="48" customFormat="1" ht="9.6" x14ac:dyDescent="0.2"/>
    <row r="153" s="48" customFormat="1" ht="9.6" x14ac:dyDescent="0.2"/>
    <row r="154" s="48" customFormat="1" ht="9.6" x14ac:dyDescent="0.2"/>
    <row r="155" s="48" customFormat="1" ht="9.6" x14ac:dyDescent="0.2"/>
    <row r="156" s="48" customFormat="1" ht="9.6" x14ac:dyDescent="0.2"/>
    <row r="157" s="48" customFormat="1" ht="9.6" x14ac:dyDescent="0.2"/>
    <row r="158" s="48" customFormat="1" ht="9.6" x14ac:dyDescent="0.2"/>
    <row r="159" s="48" customFormat="1" ht="9.6" x14ac:dyDescent="0.2"/>
    <row r="160" s="48" customFormat="1" ht="9.6" x14ac:dyDescent="0.2"/>
    <row r="161" s="48" customFormat="1" ht="9.6" x14ac:dyDescent="0.2"/>
    <row r="162" s="48" customFormat="1" ht="9.6" x14ac:dyDescent="0.2"/>
    <row r="163" s="48" customFormat="1" ht="9.6" x14ac:dyDescent="0.2"/>
    <row r="164" s="48" customFormat="1" ht="9.6" x14ac:dyDescent="0.2"/>
    <row r="165" s="48" customFormat="1" ht="9.6" x14ac:dyDescent="0.2"/>
    <row r="166" s="48" customFormat="1" ht="9.6" x14ac:dyDescent="0.2"/>
    <row r="167" s="48" customFormat="1" ht="9.6" x14ac:dyDescent="0.2"/>
    <row r="168" s="48" customFormat="1" ht="9.6" x14ac:dyDescent="0.2"/>
    <row r="169" s="48" customFormat="1" ht="9.6" x14ac:dyDescent="0.2"/>
    <row r="170" s="48" customFormat="1" ht="9.6" x14ac:dyDescent="0.2"/>
    <row r="171" s="48" customFormat="1" ht="9.6" x14ac:dyDescent="0.2"/>
    <row r="172" s="48" customFormat="1" ht="9.6" x14ac:dyDescent="0.2"/>
    <row r="173" s="48" customFormat="1" ht="9.6" x14ac:dyDescent="0.2"/>
    <row r="174" s="48" customFormat="1" ht="9.6" x14ac:dyDescent="0.2"/>
    <row r="175" s="48" customFormat="1" ht="9.6" x14ac:dyDescent="0.2"/>
    <row r="176" s="48" customFormat="1" ht="9.6" x14ac:dyDescent="0.2"/>
    <row r="177" s="48" customFormat="1" ht="9.6" x14ac:dyDescent="0.2"/>
  </sheetData>
  <sheetProtection sheet="1" objects="1" scenarios="1"/>
  <mergeCells count="36">
    <mergeCell ref="A36:D36"/>
    <mergeCell ref="F36:H36"/>
    <mergeCell ref="A32:H32"/>
    <mergeCell ref="A33:H33"/>
    <mergeCell ref="A34:D35"/>
    <mergeCell ref="F34:H35"/>
    <mergeCell ref="B26:C26"/>
    <mergeCell ref="G26:H26"/>
    <mergeCell ref="B27:C27"/>
    <mergeCell ref="G27:H27"/>
    <mergeCell ref="B28:C28"/>
    <mergeCell ref="G28:H28"/>
    <mergeCell ref="B25:C25"/>
    <mergeCell ref="G25:H25"/>
    <mergeCell ref="G15:H15"/>
    <mergeCell ref="B16:C16"/>
    <mergeCell ref="G18:H18"/>
    <mergeCell ref="B19:C19"/>
    <mergeCell ref="B17:C17"/>
    <mergeCell ref="G17:H17"/>
    <mergeCell ref="A22:H22"/>
    <mergeCell ref="B18:C18"/>
    <mergeCell ref="G16:H16"/>
    <mergeCell ref="B15:C15"/>
    <mergeCell ref="B9:C9"/>
    <mergeCell ref="A13:H13"/>
    <mergeCell ref="A1:B1"/>
    <mergeCell ref="F1:H1"/>
    <mergeCell ref="A3:H4"/>
    <mergeCell ref="B7:C7"/>
    <mergeCell ref="G7:H7"/>
    <mergeCell ref="B8:C8"/>
    <mergeCell ref="G8:H8"/>
    <mergeCell ref="G9:H9"/>
    <mergeCell ref="B10:C10"/>
    <mergeCell ref="G10:H10"/>
  </mergeCells>
  <phoneticPr fontId="5" type="noConversion"/>
  <conditionalFormatting sqref="F1:H1">
    <cfRule type="cellIs" dxfId="1" priority="1" operator="equal">
      <formula>0</formula>
    </cfRule>
  </conditionalFormatting>
  <pageMargins left="0.78740157480314965" right="0.78740157480314965" top="0.59055118110236227" bottom="0.59055118110236227" header="0.11811023622047245" footer="0.11811023622047245"/>
  <pageSetup paperSize="9" scale="79" orientation="portrait" r:id="rId1"/>
  <headerFooter alignWithMargins="0">
    <oddFooter>&amp;CPage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dimension ref="A1:M63"/>
  <sheetViews>
    <sheetView view="pageLayout" zoomScaleNormal="100" zoomScaleSheetLayoutView="100" workbookViewId="0">
      <selection activeCell="F6" sqref="F6"/>
    </sheetView>
  </sheetViews>
  <sheetFormatPr baseColWidth="10" defaultRowHeight="13.2" x14ac:dyDescent="0.25"/>
  <cols>
    <col min="1" max="1" width="4.6640625" style="10" customWidth="1"/>
    <col min="2" max="2" width="20.5546875" customWidth="1"/>
    <col min="4" max="4" width="6.5546875" customWidth="1"/>
    <col min="5" max="5" width="19.88671875" customWidth="1"/>
    <col min="6" max="9" width="5.44140625" customWidth="1"/>
    <col min="10" max="10" width="12.33203125" customWidth="1"/>
    <col min="11" max="11" width="0" hidden="1" customWidth="1"/>
    <col min="12" max="12" width="7.88671875" customWidth="1"/>
  </cols>
  <sheetData>
    <row r="1" spans="1:11" ht="13.2" customHeight="1" x14ac:dyDescent="0.25">
      <c r="A1" s="5" t="s">
        <v>255</v>
      </c>
      <c r="F1" s="14"/>
      <c r="G1" s="14"/>
      <c r="H1" s="14"/>
      <c r="I1" s="14"/>
      <c r="J1" s="14"/>
    </row>
    <row r="2" spans="1:11" ht="13.2" customHeight="1" x14ac:dyDescent="0.25">
      <c r="A2" s="5"/>
    </row>
    <row r="3" spans="1:11" ht="13.2" customHeight="1" x14ac:dyDescent="0.25">
      <c r="A3" s="5" t="s">
        <v>256</v>
      </c>
      <c r="D3">
        <f>'titre 1a '!D12</f>
        <v>0</v>
      </c>
      <c r="E3">
        <f>'titre 1a '!D14</f>
        <v>0</v>
      </c>
    </row>
    <row r="4" spans="1:11" ht="13.2" customHeight="1" x14ac:dyDescent="0.25">
      <c r="F4" s="14"/>
      <c r="G4" s="14"/>
      <c r="H4" s="14"/>
      <c r="I4" s="14"/>
      <c r="J4" s="14"/>
    </row>
    <row r="5" spans="1:11" ht="13.2" customHeight="1" x14ac:dyDescent="0.25">
      <c r="A5" s="21" t="s">
        <v>110</v>
      </c>
      <c r="B5" s="203" t="s">
        <v>257</v>
      </c>
      <c r="F5" s="14"/>
      <c r="G5" s="14"/>
      <c r="H5" s="14"/>
      <c r="I5" s="14"/>
      <c r="J5" s="14"/>
    </row>
    <row r="6" spans="1:11" ht="19.95" customHeight="1" x14ac:dyDescent="0.25">
      <c r="A6" s="10">
        <v>1.1000000000000001</v>
      </c>
      <c r="B6" s="204" t="s">
        <v>258</v>
      </c>
      <c r="C6" s="31"/>
      <c r="D6" s="31"/>
      <c r="E6" s="40"/>
      <c r="F6" s="168" t="str">
        <f>IF(veau!I18="","",veau!I18)</f>
        <v/>
      </c>
      <c r="G6" s="43" t="s">
        <v>241</v>
      </c>
      <c r="H6" s="14"/>
      <c r="I6" s="14"/>
      <c r="J6" s="14"/>
      <c r="K6" t="str">
        <f>IF(F6="","",11)</f>
        <v/>
      </c>
    </row>
    <row r="7" spans="1:11" ht="19.95" customHeight="1" x14ac:dyDescent="0.25">
      <c r="A7" s="10">
        <v>1.2</v>
      </c>
      <c r="B7" s="204" t="s">
        <v>259</v>
      </c>
      <c r="C7" s="31"/>
      <c r="D7" s="31"/>
      <c r="E7" s="40"/>
      <c r="F7" s="168" t="str">
        <f>IF(boeuf!I18="","",boeuf!I18)</f>
        <v/>
      </c>
      <c r="G7" s="43" t="s">
        <v>242</v>
      </c>
      <c r="H7" s="14"/>
      <c r="I7" s="14"/>
      <c r="J7" s="14"/>
      <c r="K7" t="str">
        <f>IF(F7="","",11)</f>
        <v/>
      </c>
    </row>
    <row r="8" spans="1:11" ht="19.95" customHeight="1" x14ac:dyDescent="0.25">
      <c r="A8" s="10">
        <v>1.3</v>
      </c>
      <c r="B8" s="204" t="s">
        <v>260</v>
      </c>
      <c r="C8" s="31"/>
      <c r="D8" s="31"/>
      <c r="E8" s="40"/>
      <c r="F8" s="168" t="str">
        <f>IF(porc!I18="","",porc!I18)</f>
        <v/>
      </c>
      <c r="G8" s="43" t="s">
        <v>243</v>
      </c>
      <c r="H8" s="14"/>
      <c r="I8" s="14"/>
      <c r="J8" s="14"/>
      <c r="K8" t="str">
        <f>IF(F8="","",9)</f>
        <v/>
      </c>
    </row>
    <row r="9" spans="1:11" ht="19.95" customHeight="1" x14ac:dyDescent="0.25">
      <c r="A9" s="95" t="s">
        <v>20</v>
      </c>
      <c r="B9" s="39" t="str">
        <f>'saucisses à rôtir'!B6</f>
        <v>Préparation d'une pâte fine pour saucisses à rôtir</v>
      </c>
      <c r="C9" s="31"/>
      <c r="D9" s="31"/>
      <c r="E9" s="40"/>
      <c r="F9" s="168" t="str">
        <f>IF('saucisses à rôtir'!I22="","",'saucisses à rôtir'!I22)</f>
        <v/>
      </c>
      <c r="G9" s="43" t="s">
        <v>244</v>
      </c>
      <c r="H9" s="14"/>
      <c r="I9" s="14"/>
      <c r="J9" s="14"/>
      <c r="K9" t="str">
        <f t="shared" ref="K9:K14" si="0">IF(F9="","",8)</f>
        <v/>
      </c>
    </row>
    <row r="10" spans="1:11" ht="19.95" customHeight="1" x14ac:dyDescent="0.25">
      <c r="A10" s="95" t="s">
        <v>26</v>
      </c>
      <c r="B10" s="39" t="str">
        <f>cervelas!B6</f>
        <v>Préparation d'une pâte pour cervelas</v>
      </c>
      <c r="C10" s="31"/>
      <c r="D10" s="31"/>
      <c r="E10" s="40"/>
      <c r="F10" s="168" t="str">
        <f>IF(cervelas!I24="","",cervelas!I24)</f>
        <v/>
      </c>
      <c r="G10" s="43" t="s">
        <v>244</v>
      </c>
      <c r="H10" s="14"/>
      <c r="I10" s="14"/>
      <c r="J10" s="14"/>
      <c r="K10" t="str">
        <f t="shared" si="0"/>
        <v/>
      </c>
    </row>
    <row r="11" spans="1:11" ht="19.95" customHeight="1" x14ac:dyDescent="0.25">
      <c r="A11" s="95" t="s">
        <v>32</v>
      </c>
      <c r="B11" s="39" t="str">
        <f>'chair cuite 1'!B6</f>
        <v xml:space="preserve">Préparation d'un produit de charcuterie à chair cuite </v>
      </c>
      <c r="C11" s="31"/>
      <c r="D11" s="31"/>
      <c r="E11" s="40"/>
      <c r="F11" s="168" t="str">
        <f>IF('chair cuite 1'!I20="","",'chair cuite 1'!I20)</f>
        <v/>
      </c>
      <c r="G11" s="43" t="s">
        <v>244</v>
      </c>
      <c r="H11" s="14"/>
      <c r="I11" s="14"/>
      <c r="J11" s="14"/>
      <c r="K11" t="str">
        <f t="shared" si="0"/>
        <v/>
      </c>
    </row>
    <row r="12" spans="1:11" ht="19.95" customHeight="1" x14ac:dyDescent="0.25">
      <c r="A12" s="95" t="s">
        <v>38</v>
      </c>
      <c r="B12" s="39" t="str">
        <f>'chair cuite 2'!B6</f>
        <v xml:space="preserve">Préparation d'un produit de charcuterie à chair cuite </v>
      </c>
      <c r="C12" s="31"/>
      <c r="D12" s="31"/>
      <c r="E12" s="40"/>
      <c r="F12" s="168" t="str">
        <f>IF('chair cuite 2'!I20="","",'chair cuite 2'!I20)</f>
        <v/>
      </c>
      <c r="G12" s="43" t="s">
        <v>244</v>
      </c>
      <c r="H12" s="14"/>
      <c r="I12" s="14"/>
      <c r="J12" s="14"/>
      <c r="K12" t="str">
        <f t="shared" si="0"/>
        <v/>
      </c>
    </row>
    <row r="13" spans="1:11" ht="19.95" customHeight="1" x14ac:dyDescent="0.25">
      <c r="A13" s="95" t="s">
        <v>44</v>
      </c>
      <c r="B13" s="39" t="str">
        <f>'saucisses crues 1'!B6</f>
        <v>Préparation d'une première pâte pour saucisses crues</v>
      </c>
      <c r="C13" s="31"/>
      <c r="D13" s="31"/>
      <c r="E13" s="40"/>
      <c r="F13" s="168" t="str">
        <f>IF('saucisses crues 1'!I22="","",'saucisses crues 1'!I22)</f>
        <v/>
      </c>
      <c r="G13" s="43" t="s">
        <v>244</v>
      </c>
      <c r="H13" s="14"/>
      <c r="I13" s="14"/>
      <c r="J13" s="14"/>
      <c r="K13" t="str">
        <f t="shared" si="0"/>
        <v/>
      </c>
    </row>
    <row r="14" spans="1:11" ht="19.95" customHeight="1" x14ac:dyDescent="0.25">
      <c r="A14" s="95" t="s">
        <v>51</v>
      </c>
      <c r="B14" s="39" t="str">
        <f>'saucisses crues 2'!B6</f>
        <v>Préparation d'une deuxième pâte pour saucisses crues</v>
      </c>
      <c r="C14" s="31"/>
      <c r="D14" s="31"/>
      <c r="E14" s="40"/>
      <c r="F14" s="168" t="str">
        <f>IF('saucisses crues 2'!I22="","",'saucisses crues 2'!I22)</f>
        <v/>
      </c>
      <c r="G14" s="43" t="s">
        <v>244</v>
      </c>
      <c r="H14" s="14"/>
      <c r="I14" s="14"/>
      <c r="J14" s="14"/>
      <c r="K14" t="str">
        <f t="shared" si="0"/>
        <v/>
      </c>
    </row>
    <row r="15" spans="1:11" ht="19.95" customHeight="1" x14ac:dyDescent="0.25">
      <c r="A15" s="10" t="s">
        <v>100</v>
      </c>
      <c r="B15" s="204" t="s">
        <v>261</v>
      </c>
      <c r="C15" s="31"/>
      <c r="D15" s="31"/>
      <c r="E15" s="40"/>
      <c r="F15" s="168" t="str">
        <f>IF(salaisons!I19="","",salaisons!I19)</f>
        <v/>
      </c>
      <c r="G15" s="44" t="s">
        <v>245</v>
      </c>
      <c r="H15" s="14"/>
      <c r="I15" s="14"/>
      <c r="J15" s="14"/>
      <c r="K15" t="str">
        <f>IF(F15="","",5)</f>
        <v/>
      </c>
    </row>
    <row r="16" spans="1:11" ht="19.95" customHeight="1" x14ac:dyDescent="0.25">
      <c r="A16" s="10" t="s">
        <v>119</v>
      </c>
      <c r="B16" s="204" t="s">
        <v>262</v>
      </c>
      <c r="C16" s="31"/>
      <c r="D16" s="31"/>
      <c r="E16" s="31"/>
      <c r="F16" s="168" t="str">
        <f>IF(stockage!I26="","",stockage!I26)</f>
        <v/>
      </c>
      <c r="G16" s="45" t="s">
        <v>246</v>
      </c>
      <c r="H16" s="14"/>
      <c r="I16" s="14"/>
      <c r="J16" s="14"/>
      <c r="K16" t="str">
        <f>IF(F16="","",10)</f>
        <v/>
      </c>
    </row>
    <row r="17" spans="1:11" ht="19.95" customHeight="1" x14ac:dyDescent="0.25">
      <c r="E17" t="s">
        <v>228</v>
      </c>
      <c r="F17" s="17"/>
      <c r="G17" s="142" t="str">
        <f>IF(COUNT(F6:F16)=8,SUM(F6:F16),"")</f>
        <v/>
      </c>
      <c r="H17" s="14"/>
      <c r="I17" s="162" t="s">
        <v>187</v>
      </c>
      <c r="J17" s="163">
        <v>350</v>
      </c>
    </row>
    <row r="18" spans="1:11" ht="19.95" customHeight="1" x14ac:dyDescent="0.25">
      <c r="A18" s="345"/>
      <c r="B18" s="345"/>
      <c r="C18" s="345"/>
      <c r="E18" s="1" t="s">
        <v>229</v>
      </c>
      <c r="F18" s="17"/>
      <c r="G18" s="17"/>
      <c r="H18" s="146" t="str">
        <f>IF(G17="","",IF(COUNT(F6:F16)=0,"",MROUND(((G17)*5)/((SUM(K6:K16)*5))+1,0.5)))</f>
        <v/>
      </c>
      <c r="I18" s="14"/>
      <c r="J18" s="14"/>
    </row>
    <row r="19" spans="1:11" ht="19.95" customHeight="1" x14ac:dyDescent="0.25">
      <c r="E19" s="172" t="s">
        <v>230</v>
      </c>
      <c r="F19" s="17"/>
      <c r="G19" s="17"/>
      <c r="H19" s="17"/>
      <c r="I19" s="171" t="str">
        <f>IF(COUNT(F6:F16)=8,IF(H18="","",H18*4),"")</f>
        <v/>
      </c>
      <c r="J19" s="14"/>
    </row>
    <row r="20" spans="1:11" ht="13.2" customHeight="1" x14ac:dyDescent="0.25">
      <c r="F20" s="14"/>
      <c r="G20" s="14"/>
      <c r="H20" s="14"/>
      <c r="I20" s="14"/>
      <c r="J20" s="14"/>
    </row>
    <row r="21" spans="1:11" ht="13.2" customHeight="1" x14ac:dyDescent="0.25">
      <c r="A21" s="21" t="s">
        <v>109</v>
      </c>
      <c r="B21" s="203" t="s">
        <v>263</v>
      </c>
      <c r="F21" s="14"/>
      <c r="G21" s="14"/>
      <c r="H21" s="14"/>
      <c r="I21" s="14"/>
      <c r="J21" s="14"/>
    </row>
    <row r="22" spans="1:11" ht="19.95" customHeight="1" x14ac:dyDescent="0.25">
      <c r="A22" s="10" t="s">
        <v>64</v>
      </c>
      <c r="B22" s="205" t="s">
        <v>264</v>
      </c>
      <c r="C22" s="31"/>
      <c r="D22" s="31"/>
      <c r="E22" s="40"/>
      <c r="F22" s="168" t="str">
        <f>IF('abattoir veau'!I19="","",'abattoir veau'!I19)</f>
        <v/>
      </c>
      <c r="G22" s="43" t="s">
        <v>267</v>
      </c>
      <c r="H22" s="14"/>
      <c r="I22" s="14"/>
      <c r="J22" s="14"/>
      <c r="K22" t="str">
        <f>IF(F22="","",8)</f>
        <v/>
      </c>
    </row>
    <row r="23" spans="1:11" ht="19.95" customHeight="1" x14ac:dyDescent="0.25">
      <c r="A23" s="10" t="s">
        <v>73</v>
      </c>
      <c r="B23" s="205" t="s">
        <v>265</v>
      </c>
      <c r="C23" s="31"/>
      <c r="D23" s="31"/>
      <c r="E23" s="40"/>
      <c r="F23" s="168" t="str">
        <f>IF('abattoir gros bétail'!I20="","",'abattoir gros bétail'!I20)</f>
        <v/>
      </c>
      <c r="G23" s="43" t="s">
        <v>268</v>
      </c>
      <c r="H23" s="14"/>
      <c r="I23" s="14"/>
      <c r="J23" s="14"/>
      <c r="K23" t="str">
        <f>IF(F23="","",10)</f>
        <v/>
      </c>
    </row>
    <row r="24" spans="1:11" ht="19.95" customHeight="1" x14ac:dyDescent="0.25">
      <c r="A24" s="10" t="s">
        <v>83</v>
      </c>
      <c r="B24" s="205" t="s">
        <v>266</v>
      </c>
      <c r="C24" s="31"/>
      <c r="D24" s="31"/>
      <c r="E24" s="31"/>
      <c r="F24" s="168" t="str">
        <f>IF('abattoir porc'!I19="","",'abattoir porc'!I19)</f>
        <v/>
      </c>
      <c r="G24" s="43" t="s">
        <v>269</v>
      </c>
      <c r="H24" s="14"/>
      <c r="I24" s="14"/>
      <c r="J24" s="14"/>
      <c r="K24" t="str">
        <f>IF(F24="","",8)</f>
        <v/>
      </c>
    </row>
    <row r="25" spans="1:11" ht="19.95" customHeight="1" x14ac:dyDescent="0.25">
      <c r="E25" t="s">
        <v>228</v>
      </c>
      <c r="F25" s="17"/>
      <c r="G25" s="142" t="str">
        <f>IF(COUNT(F22:F24)=3,SUM(F22:F24),"")</f>
        <v/>
      </c>
      <c r="H25" s="14"/>
      <c r="I25" s="162" t="s">
        <v>187</v>
      </c>
      <c r="J25" s="163">
        <v>130</v>
      </c>
    </row>
    <row r="26" spans="1:11" ht="19.95" customHeight="1" x14ac:dyDescent="0.25">
      <c r="E26" s="1" t="s">
        <v>229</v>
      </c>
      <c r="F26" s="17"/>
      <c r="G26" s="17"/>
      <c r="H26" s="146" t="str">
        <f>IF(G25="","",IF(COUNT(F22:F24)=0,"",MROUND(((G25)*5)/((SUM(K22:K24)*5))+1,0.5)))</f>
        <v/>
      </c>
      <c r="I26" s="14"/>
      <c r="J26" s="14"/>
    </row>
    <row r="27" spans="1:11" ht="19.95" customHeight="1" x14ac:dyDescent="0.25">
      <c r="E27" s="172" t="s">
        <v>231</v>
      </c>
      <c r="F27" s="17"/>
      <c r="G27" s="17"/>
      <c r="H27" s="17"/>
      <c r="I27" s="171" t="str">
        <f>IF(H26="","",H26*3)</f>
        <v/>
      </c>
      <c r="J27" s="14"/>
    </row>
    <row r="28" spans="1:11" ht="13.2" customHeight="1" x14ac:dyDescent="0.25">
      <c r="F28" s="14"/>
      <c r="G28" s="14"/>
      <c r="H28" s="14"/>
      <c r="I28" s="14"/>
      <c r="J28" s="14"/>
    </row>
    <row r="29" spans="1:11" ht="19.95" customHeight="1" x14ac:dyDescent="0.25">
      <c r="A29" s="21" t="s">
        <v>116</v>
      </c>
      <c r="B29" s="128" t="s">
        <v>234</v>
      </c>
      <c r="C29" s="34"/>
      <c r="D29" s="34"/>
      <c r="E29" s="34"/>
      <c r="F29" s="174"/>
      <c r="G29" s="38"/>
      <c r="H29" s="176" t="s">
        <v>232</v>
      </c>
      <c r="I29" s="171" t="str">
        <f>IF(hygiène!I20="","",hygiène!I20)</f>
        <v/>
      </c>
      <c r="J29" s="43" t="s">
        <v>270</v>
      </c>
    </row>
    <row r="30" spans="1:11" ht="19.95" customHeight="1" x14ac:dyDescent="0.25">
      <c r="A30" s="21" t="s">
        <v>117</v>
      </c>
      <c r="B30" s="20" t="s">
        <v>235</v>
      </c>
      <c r="C30" s="9"/>
      <c r="D30" s="9"/>
      <c r="E30" s="9"/>
      <c r="F30" s="147"/>
      <c r="G30" s="17"/>
      <c r="H30" s="175" t="s">
        <v>233</v>
      </c>
      <c r="I30" s="171" t="str">
        <f>IF('sécurité+protection+machines'!I34="","",'sécurité+protection+machines'!I34)</f>
        <v/>
      </c>
      <c r="J30" s="43" t="s">
        <v>271</v>
      </c>
    </row>
    <row r="31" spans="1:11" ht="12.75" customHeight="1" x14ac:dyDescent="0.25">
      <c r="A31" s="21"/>
      <c r="B31" s="20" t="s">
        <v>236</v>
      </c>
      <c r="C31" s="33"/>
      <c r="D31" s="33"/>
      <c r="E31" s="33"/>
      <c r="F31" s="37"/>
      <c r="G31" s="37"/>
      <c r="H31" s="37"/>
      <c r="I31" s="139"/>
      <c r="J31" s="43"/>
    </row>
    <row r="32" spans="1:11" ht="13.2" customHeight="1" x14ac:dyDescent="0.25">
      <c r="F32" s="14"/>
      <c r="G32" s="14"/>
      <c r="H32" s="14"/>
      <c r="I32" s="14"/>
      <c r="J32" s="14"/>
    </row>
    <row r="33" spans="1:13" ht="19.95" customHeight="1" thickBot="1" x14ac:dyDescent="0.3">
      <c r="A33" s="21"/>
      <c r="E33" s="172" t="s">
        <v>237</v>
      </c>
      <c r="F33" s="9"/>
      <c r="G33" s="9"/>
      <c r="H33" s="9"/>
      <c r="I33" s="171" t="str">
        <f>(IF(COUNT(I19,I27,I29,I30)=4,IF(I30="","",SUM(I19,I27,I29:I30)),""))</f>
        <v/>
      </c>
    </row>
    <row r="34" spans="1:13" ht="19.95" customHeight="1" thickTop="1" thickBot="1" x14ac:dyDescent="0.3">
      <c r="B34" s="343" t="s">
        <v>238</v>
      </c>
      <c r="C34" s="343"/>
      <c r="D34" s="343"/>
      <c r="E34" s="343"/>
      <c r="F34" s="343"/>
      <c r="G34" s="343"/>
      <c r="H34" s="343"/>
      <c r="I34" s="344"/>
      <c r="J34" s="185" t="str">
        <f>IF(I33="","",ROUND((I33/9),1))</f>
        <v/>
      </c>
      <c r="K34" s="14"/>
      <c r="L34" s="14"/>
      <c r="M34" s="14"/>
    </row>
    <row r="35" spans="1:13" ht="19.5" customHeight="1" thickTop="1" x14ac:dyDescent="0.25">
      <c r="C35" s="177"/>
      <c r="D35" s="177"/>
      <c r="E35" s="177"/>
      <c r="F35" s="177"/>
      <c r="G35" s="177"/>
      <c r="H35" s="177"/>
      <c r="I35" s="181" t="s">
        <v>239</v>
      </c>
    </row>
    <row r="36" spans="1:13" ht="19.95" customHeight="1" x14ac:dyDescent="0.25"/>
    <row r="37" spans="1:13" ht="19.95" customHeight="1" x14ac:dyDescent="0.25">
      <c r="C37" s="346" t="s">
        <v>240</v>
      </c>
      <c r="D37" s="347"/>
      <c r="E37" s="347"/>
      <c r="F37" s="347"/>
      <c r="G37" s="347"/>
      <c r="H37" s="347"/>
      <c r="I37" s="348"/>
    </row>
    <row r="38" spans="1:13" ht="19.95" customHeight="1" x14ac:dyDescent="0.25"/>
    <row r="39" spans="1:13" ht="19.95" customHeight="1" x14ac:dyDescent="0.25"/>
    <row r="40" spans="1:13" ht="19.95" customHeight="1" x14ac:dyDescent="0.25"/>
    <row r="41" spans="1:13" ht="19.95" customHeight="1" x14ac:dyDescent="0.25"/>
    <row r="42" spans="1:13" ht="19.95" customHeight="1" x14ac:dyDescent="0.25"/>
    <row r="43" spans="1:13" ht="19.95" customHeight="1" x14ac:dyDescent="0.25"/>
    <row r="44" spans="1:13" ht="19.95" customHeight="1" x14ac:dyDescent="0.25"/>
    <row r="45" spans="1:13" ht="19.95" customHeight="1" x14ac:dyDescent="0.25"/>
    <row r="46" spans="1:13" ht="19.95" customHeight="1" x14ac:dyDescent="0.25"/>
    <row r="47" spans="1:13" ht="19.95" customHeight="1" x14ac:dyDescent="0.25"/>
    <row r="48" spans="1:13" ht="19.95" customHeight="1" x14ac:dyDescent="0.25"/>
    <row r="49" ht="19.95" customHeight="1" x14ac:dyDescent="0.25"/>
    <row r="50" ht="19.95" customHeight="1" x14ac:dyDescent="0.25"/>
    <row r="51" ht="19.95" customHeight="1" x14ac:dyDescent="0.25"/>
    <row r="52" ht="19.95" customHeight="1" x14ac:dyDescent="0.25"/>
    <row r="53" ht="19.95" customHeight="1" x14ac:dyDescent="0.25"/>
    <row r="54" ht="19.95" customHeight="1" x14ac:dyDescent="0.25"/>
    <row r="55" ht="19.95" customHeight="1" x14ac:dyDescent="0.25"/>
    <row r="56" ht="19.95" customHeight="1" x14ac:dyDescent="0.25"/>
    <row r="57" ht="19.95" customHeight="1" x14ac:dyDescent="0.25"/>
    <row r="58" ht="19.95" customHeight="1" x14ac:dyDescent="0.25"/>
    <row r="59" ht="19.95" customHeight="1" x14ac:dyDescent="0.25"/>
    <row r="60" ht="19.95" customHeight="1" x14ac:dyDescent="0.25"/>
    <row r="61" ht="19.95" customHeight="1" x14ac:dyDescent="0.25"/>
    <row r="62" ht="19.95" customHeight="1" x14ac:dyDescent="0.25"/>
    <row r="63" ht="19.95" customHeight="1" x14ac:dyDescent="0.25"/>
  </sheetData>
  <sheetProtection sheet="1" objects="1" scenarios="1"/>
  <mergeCells count="3">
    <mergeCell ref="B34:I34"/>
    <mergeCell ref="A18:C18"/>
    <mergeCell ref="C37:I37"/>
  </mergeCells>
  <phoneticPr fontId="5" type="noConversion"/>
  <conditionalFormatting sqref="D3:E3">
    <cfRule type="cellIs" dxfId="0" priority="1" operator="equal">
      <formula>0</formula>
    </cfRule>
  </conditionalFormatting>
  <pageMargins left="0.39370078740157483" right="0.39370078740157483" top="0.39370078740157483" bottom="0.39370078740157483" header="0.11811023622047245" footer="0.11811023622047245"/>
  <pageSetup paperSize="9" orientation="portrait" r:id="rId1"/>
  <headerFooter alignWithMargins="0">
    <oddFooter>&amp;CPage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dimension ref="A1:L29"/>
  <sheetViews>
    <sheetView view="pageLayout" zoomScaleNormal="100" workbookViewId="0">
      <selection activeCell="E5" sqref="E5:G5"/>
    </sheetView>
  </sheetViews>
  <sheetFormatPr baseColWidth="10" defaultRowHeight="19.95" customHeight="1" x14ac:dyDescent="0.25"/>
  <cols>
    <col min="1" max="1" width="6.33203125" style="6" customWidth="1"/>
    <col min="5" max="5" width="15.109375" customWidth="1"/>
    <col min="6" max="6" width="5.44140625" customWidth="1"/>
    <col min="7" max="7" width="6.33203125" customWidth="1"/>
    <col min="8" max="9" width="5.44140625" customWidth="1"/>
    <col min="10" max="10" width="5.44140625" hidden="1" customWidth="1"/>
    <col min="11" max="11" width="8.33203125" style="10" customWidth="1"/>
    <col min="12" max="12" width="53" customWidth="1"/>
  </cols>
  <sheetData>
    <row r="1" spans="1:12" ht="13.2" customHeight="1" x14ac:dyDescent="0.25">
      <c r="A1" s="5" t="s">
        <v>255</v>
      </c>
    </row>
    <row r="2" spans="1:12" ht="13.2" customHeight="1" x14ac:dyDescent="0.25">
      <c r="A2" s="5"/>
      <c r="B2" s="1"/>
      <c r="C2" s="1"/>
      <c r="D2" s="1"/>
      <c r="E2" s="1"/>
      <c r="F2" s="1"/>
    </row>
    <row r="3" spans="1:12" ht="13.2" customHeight="1" x14ac:dyDescent="0.25">
      <c r="A3" s="7">
        <v>1</v>
      </c>
      <c r="B3" s="210" t="s">
        <v>307</v>
      </c>
      <c r="C3" s="8"/>
      <c r="D3" s="8"/>
      <c r="E3" s="4"/>
      <c r="F3" s="4"/>
      <c r="G3" s="4"/>
      <c r="H3" s="4"/>
      <c r="I3" s="4"/>
      <c r="J3" s="4"/>
      <c r="K3" s="121"/>
      <c r="L3" s="4"/>
    </row>
    <row r="4" spans="1:12" ht="21.75" customHeight="1" x14ac:dyDescent="0.25">
      <c r="B4" s="350" t="s">
        <v>204</v>
      </c>
      <c r="C4" s="351"/>
      <c r="D4" s="351"/>
      <c r="E4" s="351"/>
      <c r="F4" s="351"/>
      <c r="G4" s="351"/>
      <c r="H4" s="351"/>
      <c r="I4" s="351"/>
      <c r="K4" s="144"/>
      <c r="L4" s="191"/>
    </row>
    <row r="5" spans="1:12" ht="13.2" customHeight="1" x14ac:dyDescent="0.25">
      <c r="C5" s="359" t="s">
        <v>445</v>
      </c>
      <c r="D5" s="360"/>
      <c r="E5" s="354"/>
      <c r="F5" s="355"/>
      <c r="G5" s="356"/>
    </row>
    <row r="6" spans="1:12" ht="13.2" customHeight="1" x14ac:dyDescent="0.25">
      <c r="A6" s="5">
        <v>1.1000000000000001</v>
      </c>
      <c r="B6" s="195" t="s">
        <v>444</v>
      </c>
      <c r="F6" s="353"/>
      <c r="G6" s="353"/>
      <c r="H6" s="16" t="s">
        <v>443</v>
      </c>
      <c r="J6" s="1"/>
      <c r="K6" s="206" t="s">
        <v>272</v>
      </c>
      <c r="L6" s="207"/>
    </row>
    <row r="7" spans="1:12" ht="26.4" customHeight="1" x14ac:dyDescent="0.25">
      <c r="B7" s="349" t="s">
        <v>308</v>
      </c>
      <c r="C7" s="259"/>
      <c r="D7" s="259"/>
      <c r="E7" s="259"/>
      <c r="F7" s="259"/>
      <c r="G7" s="259"/>
      <c r="H7" s="259"/>
      <c r="I7" s="259"/>
      <c r="K7" s="208" t="s">
        <v>273</v>
      </c>
      <c r="L7" s="209" t="s">
        <v>274</v>
      </c>
    </row>
    <row r="8" spans="1:12" ht="13.2" customHeight="1" x14ac:dyDescent="0.25">
      <c r="K8" s="12"/>
      <c r="L8" s="32"/>
    </row>
    <row r="9" spans="1:12" ht="19.95" customHeight="1" x14ac:dyDescent="0.25">
      <c r="A9" s="6" t="s">
        <v>0</v>
      </c>
      <c r="B9" s="211" t="s">
        <v>309</v>
      </c>
      <c r="C9" s="31"/>
      <c r="D9" s="31"/>
      <c r="E9" s="31"/>
      <c r="F9" s="140"/>
      <c r="G9" t="s">
        <v>5</v>
      </c>
      <c r="H9" s="142" t="str">
        <f>IF(F9="","",F9*3)</f>
        <v/>
      </c>
      <c r="J9">
        <v>0</v>
      </c>
      <c r="K9" s="229"/>
      <c r="L9" s="230"/>
    </row>
    <row r="10" spans="1:12" ht="19.95" customHeight="1" x14ac:dyDescent="0.25">
      <c r="A10" s="6" t="s">
        <v>1</v>
      </c>
      <c r="B10" s="211" t="s">
        <v>310</v>
      </c>
      <c r="C10" s="31"/>
      <c r="D10" s="31"/>
      <c r="E10" s="31"/>
      <c r="F10" s="140"/>
      <c r="G10" t="s">
        <v>5</v>
      </c>
      <c r="H10" s="142" t="str">
        <f>IF(F10="","",F10*3)</f>
        <v/>
      </c>
      <c r="J10">
        <v>1</v>
      </c>
      <c r="K10" s="229"/>
      <c r="L10" s="230"/>
    </row>
    <row r="11" spans="1:12" ht="19.95" customHeight="1" x14ac:dyDescent="0.25">
      <c r="A11" s="6" t="s">
        <v>2</v>
      </c>
      <c r="B11" s="211" t="s">
        <v>311</v>
      </c>
      <c r="C11" s="31"/>
      <c r="D11" s="31"/>
      <c r="E11" s="31"/>
      <c r="F11" s="140"/>
      <c r="G11" t="s">
        <v>186</v>
      </c>
      <c r="H11" s="142" t="str">
        <f>IF(F11="","",F11)</f>
        <v/>
      </c>
      <c r="J11">
        <v>2</v>
      </c>
      <c r="K11" s="229"/>
      <c r="L11" s="230"/>
    </row>
    <row r="12" spans="1:12" ht="19.95" customHeight="1" x14ac:dyDescent="0.25">
      <c r="A12" s="6" t="s">
        <v>3</v>
      </c>
      <c r="B12" s="357" t="s">
        <v>312</v>
      </c>
      <c r="C12" s="358"/>
      <c r="D12" s="358"/>
      <c r="E12" s="222"/>
      <c r="F12" s="140"/>
      <c r="G12" t="s">
        <v>5</v>
      </c>
      <c r="H12" s="142" t="str">
        <f>IF(F12="","",F12*3)</f>
        <v/>
      </c>
      <c r="J12">
        <v>3</v>
      </c>
      <c r="K12" s="229"/>
      <c r="L12" s="230"/>
    </row>
    <row r="13" spans="1:12" ht="19.95" customHeight="1" x14ac:dyDescent="0.25">
      <c r="A13" s="6" t="s">
        <v>4</v>
      </c>
      <c r="B13" s="211" t="s">
        <v>313</v>
      </c>
      <c r="C13" s="31"/>
      <c r="D13" s="31"/>
      <c r="E13" s="31"/>
      <c r="F13" s="140"/>
      <c r="G13" t="s">
        <v>186</v>
      </c>
      <c r="H13" s="142" t="str">
        <f>IF(F13="","",F13)</f>
        <v/>
      </c>
      <c r="J13">
        <v>4</v>
      </c>
      <c r="K13" s="229"/>
      <c r="L13" s="230"/>
    </row>
    <row r="14" spans="1:12" ht="19.95" customHeight="1" x14ac:dyDescent="0.25">
      <c r="A14" s="6" t="s">
        <v>52</v>
      </c>
      <c r="B14" s="211" t="s">
        <v>314</v>
      </c>
      <c r="C14" s="31"/>
      <c r="D14" s="31"/>
      <c r="E14" s="31"/>
      <c r="F14" s="140"/>
      <c r="G14" s="19" t="s">
        <v>316</v>
      </c>
      <c r="J14">
        <v>5</v>
      </c>
      <c r="K14" s="229"/>
      <c r="L14" s="230"/>
    </row>
    <row r="15" spans="1:12" ht="19.95" customHeight="1" x14ac:dyDescent="0.25">
      <c r="A15" s="6" t="s">
        <v>112</v>
      </c>
      <c r="B15" s="211" t="s">
        <v>315</v>
      </c>
      <c r="C15" s="31"/>
      <c r="D15" s="31"/>
      <c r="E15" s="31"/>
      <c r="F15" s="140"/>
      <c r="G15" s="19" t="s">
        <v>317</v>
      </c>
      <c r="K15" s="229"/>
      <c r="L15" s="230"/>
    </row>
    <row r="16" spans="1:12" ht="19.95" customHeight="1" x14ac:dyDescent="0.25">
      <c r="E16" t="s">
        <v>228</v>
      </c>
      <c r="H16" s="142" t="str">
        <f>IF(F13="","",SUM(H9:H13))</f>
        <v/>
      </c>
      <c r="K16" s="229"/>
      <c r="L16" s="230"/>
    </row>
    <row r="17" spans="1:12" ht="19.95" customHeight="1" x14ac:dyDescent="0.25">
      <c r="E17" s="10" t="s">
        <v>321</v>
      </c>
      <c r="H17" s="142" t="str">
        <f>IF(A21="x",0,IF(A22="x",2,IF(A23="x",3,IF(A24="x",4,IF(A25="x",5,"")))))</f>
        <v/>
      </c>
      <c r="K17" s="229"/>
      <c r="L17" s="230"/>
    </row>
    <row r="18" spans="1:12" ht="19.95" customHeight="1" x14ac:dyDescent="0.25">
      <c r="E18" s="21" t="s">
        <v>322</v>
      </c>
      <c r="F18" s="1" t="s">
        <v>249</v>
      </c>
      <c r="I18" s="170" t="str">
        <f>IF(H17="","",H16-H17)</f>
        <v/>
      </c>
      <c r="K18" s="229"/>
      <c r="L18" s="230"/>
    </row>
    <row r="19" spans="1:12" ht="19.95" customHeight="1" x14ac:dyDescent="0.25">
      <c r="H19" s="162" t="s">
        <v>187</v>
      </c>
      <c r="I19" s="163">
        <v>55</v>
      </c>
      <c r="K19" s="229"/>
      <c r="L19" s="230"/>
    </row>
    <row r="20" spans="1:12" ht="19.95" customHeight="1" x14ac:dyDescent="0.25">
      <c r="A20" t="s">
        <v>320</v>
      </c>
      <c r="K20" s="229"/>
      <c r="L20" s="230"/>
    </row>
    <row r="21" spans="1:12" ht="19.95" customHeight="1" x14ac:dyDescent="0.25">
      <c r="A21" s="150"/>
      <c r="B21" s="10" t="s">
        <v>279</v>
      </c>
      <c r="D21" s="207" t="s">
        <v>306</v>
      </c>
      <c r="J21" s="141" t="s">
        <v>180</v>
      </c>
      <c r="K21" s="229"/>
      <c r="L21" s="230"/>
    </row>
    <row r="22" spans="1:12" ht="19.95" customHeight="1" x14ac:dyDescent="0.25">
      <c r="A22" s="151"/>
      <c r="B22" s="10" t="s">
        <v>275</v>
      </c>
      <c r="D22" s="141" t="s">
        <v>305</v>
      </c>
      <c r="K22" s="229"/>
      <c r="L22" s="230"/>
    </row>
    <row r="23" spans="1:12" ht="19.95" customHeight="1" x14ac:dyDescent="0.25">
      <c r="A23" s="150"/>
      <c r="B23" s="10" t="s">
        <v>276</v>
      </c>
      <c r="D23" s="141" t="s">
        <v>302</v>
      </c>
      <c r="K23" s="229"/>
      <c r="L23" s="230"/>
    </row>
    <row r="24" spans="1:12" ht="19.95" customHeight="1" x14ac:dyDescent="0.25">
      <c r="A24" s="151"/>
      <c r="B24" s="10" t="s">
        <v>277</v>
      </c>
      <c r="D24" s="141" t="s">
        <v>303</v>
      </c>
      <c r="K24" s="229"/>
      <c r="L24" s="230"/>
    </row>
    <row r="25" spans="1:12" ht="19.95" customHeight="1" x14ac:dyDescent="0.25">
      <c r="A25" s="151"/>
      <c r="B25" s="10" t="s">
        <v>278</v>
      </c>
      <c r="D25" s="141" t="s">
        <v>304</v>
      </c>
      <c r="K25" s="229"/>
      <c r="L25" s="230"/>
    </row>
    <row r="26" spans="1:12" ht="19.95" customHeight="1" x14ac:dyDescent="0.25">
      <c r="A26" s="6" t="s">
        <v>318</v>
      </c>
      <c r="B26" s="10"/>
      <c r="K26" s="229"/>
      <c r="L26" s="230"/>
    </row>
    <row r="27" spans="1:12" ht="19.95" customHeight="1" x14ac:dyDescent="0.25">
      <c r="B27" s="10"/>
      <c r="K27" s="229"/>
      <c r="L27" s="230"/>
    </row>
    <row r="28" spans="1:12" ht="19.95" customHeight="1" x14ac:dyDescent="0.25">
      <c r="A28" s="352" t="s">
        <v>319</v>
      </c>
      <c r="B28" s="352"/>
      <c r="C28" s="352"/>
      <c r="D28" s="352"/>
      <c r="E28" s="352"/>
      <c r="F28" s="352"/>
      <c r="G28" s="352"/>
      <c r="H28" s="352"/>
      <c r="I28" s="352"/>
      <c r="K28" s="229"/>
      <c r="L28" s="230"/>
    </row>
    <row r="29" spans="1:12" ht="19.95" customHeight="1" x14ac:dyDescent="0.25">
      <c r="A29" s="352"/>
      <c r="B29" s="352"/>
      <c r="C29" s="352"/>
      <c r="D29" s="352"/>
      <c r="E29" s="352"/>
      <c r="F29" s="352"/>
      <c r="G29" s="352"/>
      <c r="H29" s="352"/>
      <c r="I29" s="352"/>
    </row>
  </sheetData>
  <sheetProtection sheet="1" objects="1" scenarios="1"/>
  <mergeCells count="7">
    <mergeCell ref="B7:I7"/>
    <mergeCell ref="B4:I4"/>
    <mergeCell ref="A28:I29"/>
    <mergeCell ref="F6:G6"/>
    <mergeCell ref="E5:G5"/>
    <mergeCell ref="B12:D12"/>
    <mergeCell ref="C5:D5"/>
  </mergeCells>
  <phoneticPr fontId="5" type="noConversion"/>
  <dataValidations count="2">
    <dataValidation type="list" allowBlank="1" showInputMessage="1" showErrorMessage="1" sqref="A21:A25" xr:uid="{00000000-0002-0000-0600-000000000000}">
      <formula1>$J$21</formula1>
    </dataValidation>
    <dataValidation type="list" allowBlank="1" showInputMessage="1" showErrorMessage="1" sqref="F9:F15" xr:uid="{00000000-0002-0000-0600-000001000000}">
      <formula1>$J$9:$J$14</formula1>
    </dataValidation>
  </dataValidations>
  <pageMargins left="0.39370078740157483" right="0.39370078740157483" top="0.39370078740157483" bottom="0.39370078740157483" header="0.11811023622047245" footer="0.11811023622047245"/>
  <pageSetup paperSize="9" orientation="landscape" r:id="rId1"/>
  <headerFooter alignWithMargins="0">
    <oddFooter>&amp;CPage 7</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dimension ref="A1:L28"/>
  <sheetViews>
    <sheetView view="pageLayout" zoomScaleNormal="100" workbookViewId="0">
      <selection activeCell="E5" sqref="E5:G5"/>
    </sheetView>
  </sheetViews>
  <sheetFormatPr baseColWidth="10" defaultRowHeight="19.95" customHeight="1" x14ac:dyDescent="0.25"/>
  <cols>
    <col min="1" max="1" width="6.33203125" style="6" customWidth="1"/>
    <col min="5" max="5" width="15" customWidth="1"/>
    <col min="6" max="9" width="5.44140625" customWidth="1"/>
    <col min="10" max="10" width="5.44140625" hidden="1" customWidth="1"/>
    <col min="11" max="11" width="8.33203125" style="10" customWidth="1"/>
    <col min="12" max="12" width="55.44140625" customWidth="1"/>
  </cols>
  <sheetData>
    <row r="1" spans="1:12" ht="13.2" customHeight="1" x14ac:dyDescent="0.25">
      <c r="A1" s="5" t="s">
        <v>255</v>
      </c>
    </row>
    <row r="2" spans="1:12" ht="13.2" customHeight="1" x14ac:dyDescent="0.25">
      <c r="A2" s="5"/>
      <c r="B2" s="1"/>
      <c r="C2" s="1"/>
      <c r="D2" s="1"/>
      <c r="E2" s="1"/>
      <c r="F2" s="1"/>
    </row>
    <row r="3" spans="1:12" ht="13.2" customHeight="1" x14ac:dyDescent="0.25">
      <c r="A3" s="7">
        <v>1</v>
      </c>
      <c r="B3" s="210" t="s">
        <v>307</v>
      </c>
      <c r="C3" s="8"/>
      <c r="D3" s="8"/>
      <c r="E3" s="4"/>
      <c r="F3" s="4"/>
      <c r="G3" s="4"/>
      <c r="H3" s="4"/>
      <c r="I3" s="4"/>
      <c r="J3" s="4"/>
      <c r="K3" s="121"/>
      <c r="L3" s="4"/>
    </row>
    <row r="4" spans="1:12" ht="21.75" customHeight="1" x14ac:dyDescent="0.25">
      <c r="B4" s="350" t="s">
        <v>204</v>
      </c>
      <c r="C4" s="351"/>
      <c r="D4" s="351"/>
      <c r="E4" s="351"/>
      <c r="F4" s="351"/>
      <c r="G4" s="351"/>
      <c r="H4" s="351"/>
      <c r="I4" s="351"/>
      <c r="K4" s="144"/>
      <c r="L4" s="191"/>
    </row>
    <row r="5" spans="1:12" ht="13.2" customHeight="1" x14ac:dyDescent="0.25">
      <c r="C5" s="359" t="s">
        <v>445</v>
      </c>
      <c r="D5" s="360"/>
      <c r="E5" s="354"/>
      <c r="F5" s="355"/>
      <c r="G5" s="356"/>
    </row>
    <row r="6" spans="1:12" ht="13.2" customHeight="1" x14ac:dyDescent="0.25">
      <c r="A6" s="5" t="s">
        <v>6</v>
      </c>
      <c r="B6" s="195" t="s">
        <v>446</v>
      </c>
      <c r="F6" s="353"/>
      <c r="G6" s="353"/>
      <c r="H6" s="16" t="s">
        <v>443</v>
      </c>
      <c r="J6" s="1"/>
      <c r="K6" s="206" t="s">
        <v>272</v>
      </c>
      <c r="L6" s="207"/>
    </row>
    <row r="7" spans="1:12" ht="69" customHeight="1" x14ac:dyDescent="0.25">
      <c r="B7" s="349" t="s">
        <v>323</v>
      </c>
      <c r="C7" s="259"/>
      <c r="D7" s="259"/>
      <c r="E7" s="259"/>
      <c r="F7" s="259"/>
      <c r="G7" s="259"/>
      <c r="H7" s="259"/>
      <c r="I7" s="259"/>
      <c r="K7" s="208" t="s">
        <v>273</v>
      </c>
      <c r="L7" s="209" t="s">
        <v>274</v>
      </c>
    </row>
    <row r="8" spans="1:12" ht="13.2" customHeight="1" x14ac:dyDescent="0.25">
      <c r="K8" s="12"/>
      <c r="L8" s="32"/>
    </row>
    <row r="9" spans="1:12" ht="19.95" customHeight="1" x14ac:dyDescent="0.25">
      <c r="A9" s="30" t="s">
        <v>7</v>
      </c>
      <c r="B9" s="211" t="s">
        <v>309</v>
      </c>
      <c r="C9" s="31"/>
      <c r="D9" s="31"/>
      <c r="E9" s="31"/>
      <c r="F9" s="140"/>
      <c r="G9" t="s">
        <v>5</v>
      </c>
      <c r="H9" s="142" t="str">
        <f>IF(F9="","",F9*3)</f>
        <v/>
      </c>
      <c r="K9" s="229"/>
      <c r="L9" s="230"/>
    </row>
    <row r="10" spans="1:12" ht="19.95" customHeight="1" x14ac:dyDescent="0.25">
      <c r="A10" s="30" t="s">
        <v>8</v>
      </c>
      <c r="B10" s="211" t="s">
        <v>310</v>
      </c>
      <c r="C10" s="31"/>
      <c r="D10" s="31"/>
      <c r="E10" s="31"/>
      <c r="F10" s="140"/>
      <c r="G10" t="s">
        <v>5</v>
      </c>
      <c r="H10" s="142" t="str">
        <f>IF(F10="","",F10*3)</f>
        <v/>
      </c>
      <c r="K10" s="229"/>
      <c r="L10" s="230"/>
    </row>
    <row r="11" spans="1:12" ht="19.95" customHeight="1" x14ac:dyDescent="0.25">
      <c r="A11" s="30" t="s">
        <v>9</v>
      </c>
      <c r="B11" s="211" t="s">
        <v>311</v>
      </c>
      <c r="C11" s="31"/>
      <c r="D11" s="31"/>
      <c r="E11" s="31"/>
      <c r="F11" s="140"/>
      <c r="G11" t="s">
        <v>186</v>
      </c>
      <c r="H11" s="142" t="str">
        <f>IF(F11="","",F11)</f>
        <v/>
      </c>
      <c r="J11">
        <v>1</v>
      </c>
      <c r="K11" s="229"/>
      <c r="L11" s="230"/>
    </row>
    <row r="12" spans="1:12" ht="19.95" customHeight="1" x14ac:dyDescent="0.25">
      <c r="A12" s="6" t="s">
        <v>10</v>
      </c>
      <c r="B12" s="211" t="s">
        <v>324</v>
      </c>
      <c r="C12" s="31"/>
      <c r="D12" s="31"/>
      <c r="E12" s="222"/>
      <c r="F12" s="140"/>
      <c r="G12" t="s">
        <v>5</v>
      </c>
      <c r="H12" s="142" t="str">
        <f>IF(F12="","",F12*3)</f>
        <v/>
      </c>
      <c r="J12">
        <v>2</v>
      </c>
      <c r="K12" s="229"/>
      <c r="L12" s="230"/>
    </row>
    <row r="13" spans="1:12" ht="19.95" customHeight="1" x14ac:dyDescent="0.25">
      <c r="A13" s="6" t="s">
        <v>11</v>
      </c>
      <c r="B13" s="211" t="s">
        <v>313</v>
      </c>
      <c r="C13" s="31"/>
      <c r="D13" s="31"/>
      <c r="E13" s="31"/>
      <c r="F13" s="140"/>
      <c r="G13" t="s">
        <v>186</v>
      </c>
      <c r="H13" s="142" t="str">
        <f>IF(F13="","",F13)</f>
        <v/>
      </c>
      <c r="J13">
        <v>3</v>
      </c>
      <c r="K13" s="229"/>
      <c r="L13" s="230"/>
    </row>
    <row r="14" spans="1:12" ht="19.95" customHeight="1" x14ac:dyDescent="0.25">
      <c r="A14" s="6" t="s">
        <v>53</v>
      </c>
      <c r="B14" s="211" t="s">
        <v>314</v>
      </c>
      <c r="C14" s="31"/>
      <c r="D14" s="31"/>
      <c r="E14" s="31"/>
      <c r="F14" s="140"/>
      <c r="G14" s="19" t="s">
        <v>316</v>
      </c>
      <c r="J14">
        <v>4</v>
      </c>
      <c r="K14" s="229"/>
      <c r="L14" s="230"/>
    </row>
    <row r="15" spans="1:12" ht="19.95" customHeight="1" x14ac:dyDescent="0.25">
      <c r="A15" s="6" t="s">
        <v>113</v>
      </c>
      <c r="B15" s="211" t="s">
        <v>315</v>
      </c>
      <c r="C15" s="31"/>
      <c r="D15" s="31"/>
      <c r="E15" s="31"/>
      <c r="F15" s="140"/>
      <c r="G15" s="19" t="s">
        <v>317</v>
      </c>
      <c r="I15" s="122"/>
      <c r="J15" s="145"/>
      <c r="K15" s="233"/>
      <c r="L15" s="234"/>
    </row>
    <row r="16" spans="1:12" ht="19.95" customHeight="1" x14ac:dyDescent="0.25">
      <c r="E16" t="s">
        <v>228</v>
      </c>
      <c r="H16" s="142" t="str">
        <f>IF(F13="","",SUM(H9:H13))</f>
        <v/>
      </c>
      <c r="K16" s="229"/>
      <c r="L16" s="230"/>
    </row>
    <row r="17" spans="1:12" ht="19.95" customHeight="1" x14ac:dyDescent="0.25">
      <c r="E17" t="s">
        <v>321</v>
      </c>
      <c r="H17" s="142" t="str">
        <f>IF(A21="x",0,IF(A22="x",2,IF(A23="x",3,IF(A24="x",4,IF(A25="x",5,"")))))</f>
        <v/>
      </c>
      <c r="K17" s="229"/>
      <c r="L17" s="230"/>
    </row>
    <row r="18" spans="1:12" ht="19.95" customHeight="1" x14ac:dyDescent="0.25">
      <c r="E18" s="21" t="s">
        <v>322</v>
      </c>
      <c r="F18" s="1" t="s">
        <v>249</v>
      </c>
      <c r="I18" s="169" t="str">
        <f>IF(H17="","",H16-H17)</f>
        <v/>
      </c>
      <c r="K18" s="229"/>
      <c r="L18" s="230"/>
    </row>
    <row r="19" spans="1:12" ht="19.95" customHeight="1" x14ac:dyDescent="0.25">
      <c r="H19" s="162" t="s">
        <v>187</v>
      </c>
      <c r="I19" s="163">
        <v>55</v>
      </c>
      <c r="K19" s="229"/>
      <c r="L19" s="230"/>
    </row>
    <row r="20" spans="1:12" ht="19.95" customHeight="1" x14ac:dyDescent="0.25">
      <c r="A20" t="s">
        <v>320</v>
      </c>
      <c r="K20" s="229"/>
      <c r="L20" s="230"/>
    </row>
    <row r="21" spans="1:12" ht="19.95" customHeight="1" x14ac:dyDescent="0.25">
      <c r="A21" s="150"/>
      <c r="B21" s="10" t="s">
        <v>275</v>
      </c>
      <c r="D21" s="207" t="s">
        <v>306</v>
      </c>
      <c r="J21" s="141"/>
      <c r="K21" s="229"/>
      <c r="L21" s="230"/>
    </row>
    <row r="22" spans="1:12" ht="19.95" customHeight="1" x14ac:dyDescent="0.25">
      <c r="A22" s="151"/>
      <c r="B22" s="10" t="s">
        <v>276</v>
      </c>
      <c r="D22" s="141" t="s">
        <v>305</v>
      </c>
      <c r="J22" s="141" t="s">
        <v>180</v>
      </c>
      <c r="K22" s="229"/>
      <c r="L22" s="230"/>
    </row>
    <row r="23" spans="1:12" ht="19.95" customHeight="1" x14ac:dyDescent="0.25">
      <c r="A23" s="151"/>
      <c r="B23" s="10" t="s">
        <v>277</v>
      </c>
      <c r="D23" s="141" t="s">
        <v>302</v>
      </c>
      <c r="K23" s="229"/>
      <c r="L23" s="230"/>
    </row>
    <row r="24" spans="1:12" ht="19.95" customHeight="1" x14ac:dyDescent="0.25">
      <c r="A24" s="151"/>
      <c r="B24" s="10" t="s">
        <v>278</v>
      </c>
      <c r="D24" s="141" t="s">
        <v>303</v>
      </c>
      <c r="K24" s="229"/>
      <c r="L24" s="230"/>
    </row>
    <row r="25" spans="1:12" ht="19.95" customHeight="1" x14ac:dyDescent="0.25">
      <c r="A25" s="151"/>
      <c r="B25" s="10" t="s">
        <v>280</v>
      </c>
      <c r="D25" s="141" t="s">
        <v>304</v>
      </c>
      <c r="J25" t="str">
        <f>IF(A25="","",1.2)</f>
        <v/>
      </c>
      <c r="K25" s="229"/>
      <c r="L25" s="230"/>
    </row>
    <row r="26" spans="1:12" ht="19.95" customHeight="1" x14ac:dyDescent="0.25">
      <c r="A26" s="352" t="s">
        <v>319</v>
      </c>
      <c r="B26" s="352"/>
      <c r="C26" s="352"/>
      <c r="D26" s="352"/>
      <c r="E26" s="352"/>
      <c r="F26" s="352"/>
      <c r="G26" s="352"/>
      <c r="H26" s="352"/>
      <c r="I26" s="352"/>
      <c r="J26">
        <f>SUM(J21:J25)</f>
        <v>0</v>
      </c>
      <c r="K26" s="229"/>
      <c r="L26" s="230"/>
    </row>
    <row r="27" spans="1:12" ht="19.95" customHeight="1" x14ac:dyDescent="0.25">
      <c r="A27" s="352"/>
      <c r="B27" s="352"/>
      <c r="C27" s="352"/>
      <c r="D27" s="352"/>
      <c r="E27" s="352"/>
      <c r="F27" s="352"/>
      <c r="G27" s="352"/>
      <c r="H27" s="352"/>
      <c r="I27" s="352"/>
    </row>
    <row r="28" spans="1:12" ht="19.95" customHeight="1" x14ac:dyDescent="0.25">
      <c r="B28" s="10"/>
    </row>
  </sheetData>
  <sheetProtection sheet="1" objects="1" scenarios="1"/>
  <mergeCells count="6">
    <mergeCell ref="B7:I7"/>
    <mergeCell ref="B4:I4"/>
    <mergeCell ref="A26:I27"/>
    <mergeCell ref="C5:D5"/>
    <mergeCell ref="E5:G5"/>
    <mergeCell ref="F6:G6"/>
  </mergeCells>
  <phoneticPr fontId="5" type="noConversion"/>
  <dataValidations count="1">
    <dataValidation type="list" allowBlank="1" showInputMessage="1" showErrorMessage="1" sqref="A21:A25" xr:uid="{00000000-0002-0000-0700-000000000000}">
      <formula1>$J$22</formula1>
    </dataValidation>
  </dataValidations>
  <pageMargins left="0.39370078740157483" right="0.39370078740157483" top="0.39370078740157483" bottom="0.39370078740157483" header="0.11811023622047245" footer="0.11811023622047245"/>
  <pageSetup paperSize="9" orientation="landscape" r:id="rId1"/>
  <headerFooter alignWithMargins="0">
    <oddFooter>&amp;CPage 8</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veau!$J$9:$J$14</xm:f>
          </x14:formula1>
          <xm:sqref>F9:F15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3</vt:i4>
      </vt:variant>
    </vt:vector>
  </HeadingPairs>
  <TitlesOfParts>
    <vt:vector size="27" baseType="lpstr">
      <vt:lpstr>titre 1a </vt:lpstr>
      <vt:lpstr>titre 1b</vt:lpstr>
      <vt:lpstr>notes 1a</vt:lpstr>
      <vt:lpstr>notes 1b</vt:lpstr>
      <vt:lpstr>notes 2a</vt:lpstr>
      <vt:lpstr>notes 2b</vt:lpstr>
      <vt:lpstr>notes détail</vt:lpstr>
      <vt:lpstr>veau</vt:lpstr>
      <vt:lpstr>boeuf</vt:lpstr>
      <vt:lpstr>porc</vt:lpstr>
      <vt:lpstr>saucisses à rôtir</vt:lpstr>
      <vt:lpstr>cervelas</vt:lpstr>
      <vt:lpstr>chair cuite 1</vt:lpstr>
      <vt:lpstr>chair cuite 2</vt:lpstr>
      <vt:lpstr>saucisses crues 1</vt:lpstr>
      <vt:lpstr>saucisses crues 2</vt:lpstr>
      <vt:lpstr>salaisons</vt:lpstr>
      <vt:lpstr>stockage</vt:lpstr>
      <vt:lpstr>abattoir veau</vt:lpstr>
      <vt:lpstr>abattoir gros bétail</vt:lpstr>
      <vt:lpstr>abattoir porc</vt:lpstr>
      <vt:lpstr>hygiène</vt:lpstr>
      <vt:lpstr>sécurité+protection+machines</vt:lpstr>
      <vt:lpstr>Tabelle1</vt:lpstr>
      <vt:lpstr>porc!Print_Area</vt:lpstr>
      <vt:lpstr>'saucisses crues 1'!Print_Area</vt:lpstr>
      <vt:lpstr>veau!Print_Area</vt:lpstr>
    </vt:vector>
  </TitlesOfParts>
  <Company>VSM Zürich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Welti</dc:creator>
  <cp:lastModifiedBy>Philipp Sax</cp:lastModifiedBy>
  <cp:lastPrinted>2014-01-28T13:06:20Z</cp:lastPrinted>
  <dcterms:created xsi:type="dcterms:W3CDTF">2009-02-02T07:58:15Z</dcterms:created>
  <dcterms:modified xsi:type="dcterms:W3CDTF">2018-02-07T12:03:27Z</dcterms:modified>
</cp:coreProperties>
</file>